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2210" tabRatio="676" activeTab="24"/>
  </bookViews>
  <sheets>
    <sheet name="Streckenband B65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n" sheetId="15" r:id="rId15"/>
    <sheet name="o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Zusammenfassung" sheetId="25" r:id="rId25"/>
  </sheets>
  <definedNames/>
  <calcPr fullCalcOnLoad="1"/>
</workbook>
</file>

<file path=xl/sharedStrings.xml><?xml version="1.0" encoding="utf-8"?>
<sst xmlns="http://schemas.openxmlformats.org/spreadsheetml/2006/main" count="1428" uniqueCount="127">
  <si>
    <t>L391</t>
  </si>
  <si>
    <t>Heerstraße</t>
  </si>
  <si>
    <t>L392</t>
  </si>
  <si>
    <t>K241</t>
  </si>
  <si>
    <t>L390</t>
  </si>
  <si>
    <t>L401</t>
  </si>
  <si>
    <t>K230</t>
  </si>
  <si>
    <t>K232</t>
  </si>
  <si>
    <t>K233</t>
  </si>
  <si>
    <t>Nenndorfer Str.</t>
  </si>
  <si>
    <t>K235</t>
  </si>
  <si>
    <t>In der Beschen</t>
  </si>
  <si>
    <t>Bornumer Str.</t>
  </si>
  <si>
    <t>Tönniesbergkreisel</t>
  </si>
  <si>
    <t>Ricklinger Kreisel</t>
  </si>
  <si>
    <t>Landwehrkreisel</t>
  </si>
  <si>
    <t>L393</t>
  </si>
  <si>
    <t>Messeschnellweg</t>
  </si>
  <si>
    <t>L389</t>
  </si>
  <si>
    <t>K62</t>
  </si>
  <si>
    <t>L382</t>
  </si>
  <si>
    <t>A7</t>
  </si>
  <si>
    <t>A2</t>
  </si>
  <si>
    <t>►</t>
  </si>
  <si>
    <t>◄</t>
  </si>
  <si>
    <t>Kilometrierung</t>
  </si>
  <si>
    <t>Schwerverkehr</t>
  </si>
  <si>
    <t>[Kfz/24h]</t>
  </si>
  <si>
    <t>[Fz/24h]</t>
  </si>
  <si>
    <t>b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</si>
  <si>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</si>
  <si>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</si>
  <si>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</si>
  <si>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</si>
  <si>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</si>
  <si>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</si>
  <si>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</si>
  <si>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</si>
  <si>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</si>
  <si>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</si>
  <si>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</si>
  <si>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</si>
  <si>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</si>
  <si>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</si>
  <si>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</si>
  <si>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</si>
  <si>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</si>
  <si>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Geschwindigkeitsbegrenzung</t>
  </si>
  <si>
    <t>QSV</t>
  </si>
  <si>
    <t>Streckenabschnitt</t>
  </si>
  <si>
    <t>Formblatt: Erreichbare Qualität des Verkehrsablaufs eines Landstraßenabschnitts</t>
  </si>
  <si>
    <t>Teilabschnitt Nr.</t>
  </si>
  <si>
    <t>Bemessungsverkehrsstärke [Kfz/h]</t>
  </si>
  <si>
    <t>angestrebte Qualitätsstufe</t>
  </si>
  <si>
    <t>C</t>
  </si>
  <si>
    <t>Länge des Straßenabschnitts [m]</t>
  </si>
  <si>
    <t>Längsneigung [%]</t>
  </si>
  <si>
    <t>Steigungsklasse [-]</t>
  </si>
  <si>
    <t>Kurvigkeit [gon/km]</t>
  </si>
  <si>
    <t>Zuschlag zur Kurvigkeit [gon/km]</t>
  </si>
  <si>
    <t>Kurvigkeitssumme [gon/km]</t>
  </si>
  <si>
    <t>Verkehrsdichte [Kfz/km]</t>
  </si>
  <si>
    <t>Qualitätsstufe des Teilabschnitts</t>
  </si>
  <si>
    <t>mittlere Pkw-Reisegeschwindigkeit [Pkw/h]</t>
  </si>
  <si>
    <t>mittlere Verkehrsdichte [Kfz/km]</t>
  </si>
  <si>
    <t>Qualitätsstufe des Verkehrsablaufs [-]</t>
  </si>
  <si>
    <t>Landstraßenabschnitt zwischen:</t>
  </si>
  <si>
    <t>Streckenanteil mit Überholverbot [%]</t>
  </si>
  <si>
    <t>Teilabschnitt i:</t>
  </si>
  <si>
    <t>Lage</t>
  </si>
  <si>
    <t>Innerhalb von Ballungsräumen</t>
  </si>
  <si>
    <t>Länge [m]</t>
  </si>
  <si>
    <t>Fahrstreifenanzahl pro Richtung [-]</t>
  </si>
  <si>
    <t>Geschwindigkeitsbeschränkung [km/h]</t>
  </si>
  <si>
    <t>Angestrebte Qualitätsstufe [-]</t>
  </si>
  <si>
    <t>D</t>
  </si>
  <si>
    <t>Auslastungsgrad [-]</t>
  </si>
  <si>
    <t>Qualitätsstufe [-]</t>
  </si>
  <si>
    <t>A</t>
  </si>
  <si>
    <t>Qualitätsstufe Gesamtabschnitt [-]</t>
  </si>
  <si>
    <t xml:space="preserve">Autobahnabschnitt: </t>
  </si>
  <si>
    <t>Kapazizät [FZ/h]</t>
  </si>
  <si>
    <t>Formblatt : Qualität des Verkehrsablaufs auf einem Autobahnabschnitt</t>
  </si>
  <si>
    <t xml:space="preserve">Fahrtrichtung: </t>
  </si>
  <si>
    <t>West/Ost</t>
  </si>
  <si>
    <t>Streckenband B65</t>
  </si>
  <si>
    <t>erreichb. Pkw-Reisegeschwindigkeit[km/h]</t>
  </si>
  <si>
    <t>A2 - L391</t>
  </si>
  <si>
    <t xml:space="preserve">C  </t>
  </si>
  <si>
    <t>L391 - Heerstraße</t>
  </si>
  <si>
    <t>Heerstraße - L392</t>
  </si>
  <si>
    <t>&lt; 2</t>
  </si>
  <si>
    <t>K245</t>
  </si>
  <si>
    <t>L392 - K241</t>
  </si>
  <si>
    <t>K241 - K245</t>
  </si>
  <si>
    <t>K245 - L390</t>
  </si>
  <si>
    <t>L390 - L401</t>
  </si>
  <si>
    <t>L401 - K230</t>
  </si>
  <si>
    <t>K230 - K232</t>
  </si>
  <si>
    <t>E</t>
  </si>
  <si>
    <t>K232 - K233</t>
  </si>
  <si>
    <t>K233 - Nenndorfer Straße</t>
  </si>
  <si>
    <t>Nenndorfer Straße - In der Beschen</t>
  </si>
  <si>
    <t>Auslastungsgrad Gesamtabschnitt [-]</t>
  </si>
  <si>
    <t>In der Beschen - K235</t>
  </si>
  <si>
    <t>K235 - Bornumer Straße</t>
  </si>
  <si>
    <t>B</t>
  </si>
  <si>
    <t>Bornumer Straße - Tönniesbergkreisel</t>
  </si>
  <si>
    <t>Tönniesbergkreisel - Ricklinger Kreisel</t>
  </si>
  <si>
    <t>Ricklinger Kreisel - Landwehrkreisel</t>
  </si>
  <si>
    <t>Landwehrkreisel - L393</t>
  </si>
  <si>
    <t>&lt;2</t>
  </si>
  <si>
    <t>L393 - Messeschnellweg</t>
  </si>
  <si>
    <t>Messeschnellweg - L389</t>
  </si>
  <si>
    <t>L389 - K62</t>
  </si>
  <si>
    <t>K62 - L382</t>
  </si>
  <si>
    <t>L382 - A7</t>
  </si>
  <si>
    <t>von</t>
  </si>
  <si>
    <t>bis</t>
  </si>
  <si>
    <t>Zusammenfassung Engpassanalyse B65</t>
  </si>
  <si>
    <t>Schwerverkehrsanteil DTVw [%]</t>
  </si>
  <si>
    <t>Schwerverkehrsanteil DTV [%]</t>
  </si>
  <si>
    <t>DTVw * 10% [KFz/h]</t>
  </si>
  <si>
    <t>DTVw</t>
  </si>
  <si>
    <t>Schwer-verkehr DTVw</t>
  </si>
  <si>
    <t>DTV</t>
  </si>
  <si>
    <t>Schwer-verkehr DTV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</si>
</sst>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_€"/>
    <numFmt numFmtId="166" formatCode="0.0%"/>
    <numFmt numFmtId="167" formatCode="#,##0.0\ _€"/>
    <numFmt numFmtId="168" formatCode="#,##0.000000\ _€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23"/>
      <name val="Arial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Dashed">
        <color indexed="9"/>
      </bottom>
    </border>
    <border>
      <left/>
      <right/>
      <top style="mediumDashed">
        <color indexed="9"/>
      </top>
      <bottom/>
    </border>
    <border>
      <left/>
      <right/>
      <top style="mediumDashed">
        <color indexed="9"/>
      </top>
      <bottom style="medium">
        <color indexed="9"/>
      </bottom>
    </border>
    <border>
      <left/>
      <right/>
      <top style="medium">
        <color indexed="9"/>
      </top>
      <bottom style="mediumDashed">
        <color indexed="9"/>
      </bottom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1" applyNumberFormat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1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23" borderId="9" applyNumberFormat="0" applyAlignment="0" applyProtection="0"/>
  </cellStyleXfs>
  <cellXfs count="261">
    <xf numFmtId="0" fontId="0" fillId="0" borderId="0" xfId="0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left"/>
    </xf>
    <xf numFmtId="0" fontId="0" fillId="23" borderId="0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0" fillId="20" borderId="0" xfId="0" applyFill="1" applyBorder="1" applyAlignment="1">
      <alignment/>
    </xf>
    <xf numFmtId="0" fontId="7" fillId="2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24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 horizontal="center"/>
    </xf>
    <xf numFmtId="0" fontId="3" fillId="24" borderId="0" xfId="0" applyFont="1" applyFill="1" applyAlignment="1">
      <alignment horizontal="left"/>
    </xf>
    <xf numFmtId="0" fontId="7" fillId="2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7" fontId="9" fillId="0" borderId="25" xfId="0" applyNumberFormat="1" applyFont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167" fontId="9" fillId="0" borderId="2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164" fontId="4" fillId="24" borderId="36" xfId="0" applyNumberFormat="1" applyFont="1" applyFill="1" applyBorder="1" applyAlignment="1">
      <alignment horizontal="left"/>
    </xf>
    <xf numFmtId="164" fontId="4" fillId="24" borderId="37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0" fontId="13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 textRotation="25"/>
    </xf>
    <xf numFmtId="0" fontId="14" fillId="24" borderId="0" xfId="0" applyFont="1" applyFill="1" applyBorder="1" applyAlignment="1">
      <alignment horizontal="left" textRotation="25"/>
    </xf>
    <xf numFmtId="0" fontId="14" fillId="0" borderId="0" xfId="0" applyFont="1" applyFill="1" applyBorder="1" applyAlignment="1">
      <alignment horizontal="left" textRotation="25"/>
    </xf>
    <xf numFmtId="0" fontId="14" fillId="0" borderId="0" xfId="0" applyFont="1" applyFill="1" applyAlignment="1">
      <alignment horizontal="left" textRotation="25"/>
    </xf>
    <xf numFmtId="0" fontId="11" fillId="24" borderId="38" xfId="0" applyFont="1" applyFill="1" applyBorder="1" applyAlignment="1">
      <alignment horizontal="left"/>
    </xf>
    <xf numFmtId="0" fontId="11" fillId="24" borderId="39" xfId="0" applyFont="1" applyFill="1" applyBorder="1" applyAlignment="1">
      <alignment horizontal="left"/>
    </xf>
    <xf numFmtId="0" fontId="11" fillId="24" borderId="4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12" borderId="0" xfId="0" applyFont="1" applyFill="1" applyAlignment="1">
      <alignment horizontal="left"/>
    </xf>
    <xf numFmtId="0" fontId="12" fillId="0" borderId="0" xfId="0" applyFont="1" applyAlignment="1">
      <alignment/>
    </xf>
    <xf numFmtId="0" fontId="15" fillId="16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1" fillId="25" borderId="0" xfId="0" applyFont="1" applyFill="1" applyAlignment="1">
      <alignment horizontal="left"/>
    </xf>
    <xf numFmtId="0" fontId="11" fillId="13" borderId="0" xfId="0" applyFont="1" applyFill="1" applyAlignment="1">
      <alignment horizontal="left"/>
    </xf>
    <xf numFmtId="0" fontId="15" fillId="13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/>
    </xf>
    <xf numFmtId="0" fontId="2" fillId="16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0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20" fillId="0" borderId="4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/>
    </xf>
    <xf numFmtId="0" fontId="20" fillId="0" borderId="4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25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9" fillId="25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9" fillId="17" borderId="4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19" fillId="25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8" fillId="0" borderId="24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9" fillId="0" borderId="0" xfId="0" applyNumberFormat="1" applyFont="1" applyBorder="1" applyAlignment="1">
      <alignment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1" fontId="19" fillId="0" borderId="55" xfId="0" applyNumberFormat="1" applyFont="1" applyFill="1" applyBorder="1" applyAlignment="1">
      <alignment horizontal="center" vertical="center"/>
    </xf>
    <xf numFmtId="1" fontId="19" fillId="0" borderId="54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 vertical="center"/>
    </xf>
    <xf numFmtId="1" fontId="19" fillId="0" borderId="56" xfId="0" applyNumberFormat="1" applyFont="1" applyFill="1" applyBorder="1" applyAlignment="1">
      <alignment horizontal="center" vertical="center"/>
    </xf>
    <xf numFmtId="1" fontId="19" fillId="0" borderId="57" xfId="0" applyNumberFormat="1" applyFont="1" applyFill="1" applyBorder="1" applyAlignment="1">
      <alignment horizontal="center" vertical="center"/>
    </xf>
    <xf numFmtId="1" fontId="19" fillId="0" borderId="58" xfId="0" applyNumberFormat="1" applyFont="1" applyFill="1" applyBorder="1" applyAlignment="1">
      <alignment horizontal="center" vertical="center"/>
    </xf>
    <xf numFmtId="0" fontId="9" fillId="0" borderId="59" xfId="0" applyFont="1" applyBorder="1" applyAlignment="1">
      <alignment horizontal="left"/>
    </xf>
    <xf numFmtId="0" fontId="8" fillId="0" borderId="60" xfId="0" applyFont="1" applyBorder="1" applyAlignment="1">
      <alignment/>
    </xf>
    <xf numFmtId="0" fontId="8" fillId="0" borderId="22" xfId="0" applyFont="1" applyBorder="1" applyAlignment="1">
      <alignment/>
    </xf>
    <xf numFmtId="0" fontId="2" fillId="16" borderId="0" xfId="0" applyFont="1" applyFill="1" applyBorder="1" applyAlignment="1">
      <alignment horizontal="right" vertic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9" fillId="0" borderId="64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0" fillId="13" borderId="0" xfId="0" applyFont="1" applyFill="1" applyBorder="1" applyAlignment="1">
      <alignment horizontal="right"/>
    </xf>
    <xf numFmtId="0" fontId="2" fillId="13" borderId="0" xfId="0" applyFont="1" applyFill="1" applyBorder="1" applyAlignment="1">
      <alignment horizontal="right" vertical="center"/>
    </xf>
    <xf numFmtId="0" fontId="17" fillId="25" borderId="0" xfId="0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/>
    </xf>
    <xf numFmtId="0" fontId="11" fillId="24" borderId="38" xfId="0" applyFont="1" applyFill="1" applyBorder="1" applyAlignment="1">
      <alignment horizontal="center"/>
    </xf>
    <xf numFmtId="0" fontId="11" fillId="24" borderId="39" xfId="0" applyFont="1" applyFill="1" applyBorder="1" applyAlignment="1">
      <alignment horizontal="center"/>
    </xf>
    <xf numFmtId="0" fontId="11" fillId="24" borderId="40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7" fillId="20" borderId="0" xfId="0" applyFont="1" applyFill="1" applyAlignment="1">
      <alignment horizontal="left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164" fontId="4" fillId="24" borderId="66" xfId="0" applyNumberFormat="1" applyFont="1" applyFill="1" applyBorder="1" applyAlignment="1">
      <alignment horizontal="left"/>
    </xf>
    <xf numFmtId="164" fontId="4" fillId="24" borderId="36" xfId="0" applyNumberFormat="1" applyFont="1" applyFill="1" applyBorder="1" applyAlignment="1">
      <alignment horizontal="left"/>
    </xf>
    <xf numFmtId="164" fontId="4" fillId="24" borderId="37" xfId="0" applyNumberFormat="1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11" fillId="25" borderId="0" xfId="0" applyFont="1" applyFill="1" applyAlignment="1">
      <alignment horizontal="right" vertical="center"/>
    </xf>
    <xf numFmtId="0" fontId="0" fillId="12" borderId="0" xfId="0" applyFont="1" applyFill="1" applyBorder="1" applyAlignment="1">
      <alignment horizontal="right"/>
    </xf>
    <xf numFmtId="0" fontId="8" fillId="0" borderId="23" xfId="0" applyFont="1" applyBorder="1" applyAlignment="1">
      <alignment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9" xfId="0" applyFont="1" applyBorder="1" applyAlignment="1">
      <alignment horizontal="left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65" fontId="9" fillId="0" borderId="65" xfId="0" applyNumberFormat="1" applyFont="1" applyBorder="1" applyAlignment="1">
      <alignment horizontal="center"/>
    </xf>
    <xf numFmtId="165" fontId="9" fillId="0" borderId="59" xfId="0" applyNumberFormat="1" applyFont="1" applyBorder="1" applyAlignment="1">
      <alignment horizontal="center"/>
    </xf>
    <xf numFmtId="165" fontId="9" fillId="0" borderId="64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59" xfId="0" applyBorder="1" applyAlignment="1">
      <alignment/>
    </xf>
    <xf numFmtId="166" fontId="9" fillId="0" borderId="64" xfId="0" applyNumberFormat="1" applyFont="1" applyBorder="1" applyAlignment="1">
      <alignment horizontal="center"/>
    </xf>
    <xf numFmtId="166" fontId="9" fillId="0" borderId="65" xfId="0" applyNumberFormat="1" applyFont="1" applyBorder="1" applyAlignment="1">
      <alignment horizontal="center"/>
    </xf>
    <xf numFmtId="166" fontId="9" fillId="0" borderId="59" xfId="0" applyNumberFormat="1" applyFont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165" fontId="9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6" fontId="9" fillId="0" borderId="64" xfId="0" applyNumberFormat="1" applyFont="1" applyBorder="1" applyAlignment="1">
      <alignment horizontal="center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0" borderId="61" xfId="0" applyFont="1" applyFill="1" applyBorder="1" applyAlignment="1">
      <alignment horizontal="left"/>
    </xf>
    <xf numFmtId="0" fontId="9" fillId="0" borderId="62" xfId="0" applyFont="1" applyFill="1" applyBorder="1" applyAlignment="1">
      <alignment horizontal="left"/>
    </xf>
    <xf numFmtId="0" fontId="9" fillId="0" borderId="63" xfId="0" applyFont="1" applyFill="1" applyBorder="1" applyAlignment="1">
      <alignment horizontal="left"/>
    </xf>
    <xf numFmtId="165" fontId="9" fillId="0" borderId="62" xfId="0" applyNumberFormat="1" applyFont="1" applyBorder="1" applyAlignment="1">
      <alignment horizontal="center"/>
    </xf>
    <xf numFmtId="165" fontId="9" fillId="0" borderId="63" xfId="0" applyNumberFormat="1" applyFont="1" applyBorder="1" applyAlignment="1">
      <alignment horizontal="center"/>
    </xf>
    <xf numFmtId="0" fontId="9" fillId="0" borderId="70" xfId="0" applyFont="1" applyFill="1" applyBorder="1" applyAlignment="1">
      <alignment horizontal="left"/>
    </xf>
    <xf numFmtId="0" fontId="9" fillId="0" borderId="71" xfId="0" applyFont="1" applyFill="1" applyBorder="1" applyAlignment="1">
      <alignment horizontal="left"/>
    </xf>
    <xf numFmtId="0" fontId="9" fillId="0" borderId="72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9" fillId="0" borderId="68" xfId="0" applyFont="1" applyFill="1" applyBorder="1" applyAlignment="1">
      <alignment horizontal="left"/>
    </xf>
    <xf numFmtId="0" fontId="9" fillId="0" borderId="69" xfId="0" applyFont="1" applyFill="1" applyBorder="1" applyAlignment="1">
      <alignment horizontal="left"/>
    </xf>
    <xf numFmtId="165" fontId="8" fillId="25" borderId="68" xfId="0" applyNumberFormat="1" applyFont="1" applyFill="1" applyBorder="1" applyAlignment="1">
      <alignment horizontal="center"/>
    </xf>
    <xf numFmtId="165" fontId="8" fillId="25" borderId="69" xfId="0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horizontal="left"/>
    </xf>
    <xf numFmtId="0" fontId="9" fillId="0" borderId="74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166" fontId="9" fillId="0" borderId="65" xfId="0" applyNumberFormat="1" applyFont="1" applyBorder="1" applyAlignment="1">
      <alignment horizontal="center"/>
    </xf>
    <xf numFmtId="166" fontId="9" fillId="0" borderId="59" xfId="0" applyNumberFormat="1" applyFont="1" applyBorder="1" applyAlignment="1">
      <alignment horizontal="center"/>
    </xf>
    <xf numFmtId="167" fontId="9" fillId="0" borderId="74" xfId="0" applyNumberFormat="1" applyFont="1" applyBorder="1" applyAlignment="1">
      <alignment horizontal="center"/>
    </xf>
    <xf numFmtId="167" fontId="9" fillId="0" borderId="75" xfId="0" applyNumberFormat="1" applyFont="1" applyBorder="1" applyAlignment="1">
      <alignment horizontal="center"/>
    </xf>
    <xf numFmtId="165" fontId="8" fillId="0" borderId="70" xfId="0" applyNumberFormat="1" applyFont="1" applyBorder="1" applyAlignment="1">
      <alignment horizontal="center"/>
    </xf>
    <xf numFmtId="165" fontId="8" fillId="0" borderId="71" xfId="0" applyNumberFormat="1" applyFont="1" applyBorder="1" applyAlignment="1">
      <alignment horizontal="center"/>
    </xf>
    <xf numFmtId="165" fontId="8" fillId="0" borderId="72" xfId="0" applyNumberFormat="1" applyFont="1" applyBorder="1" applyAlignment="1">
      <alignment horizontal="center"/>
    </xf>
    <xf numFmtId="167" fontId="9" fillId="0" borderId="62" xfId="0" applyNumberFormat="1" applyFont="1" applyBorder="1" applyAlignment="1">
      <alignment horizontal="center"/>
    </xf>
    <xf numFmtId="167" fontId="9" fillId="0" borderId="63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2" fontId="9" fillId="0" borderId="60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6" fontId="9" fillId="0" borderId="25" xfId="0" applyNumberFormat="1" applyFont="1" applyBorder="1" applyAlignment="1">
      <alignment horizontal="center"/>
    </xf>
    <xf numFmtId="166" fontId="9" fillId="0" borderId="16" xfId="0" applyNumberFormat="1" applyFont="1" applyBorder="1" applyAlignment="1">
      <alignment horizontal="center"/>
    </xf>
    <xf numFmtId="166" fontId="9" fillId="0" borderId="20" xfId="0" applyNumberFormat="1" applyFont="1" applyBorder="1" applyAlignment="1">
      <alignment horizontal="center"/>
    </xf>
    <xf numFmtId="0" fontId="9" fillId="0" borderId="77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8" fillId="25" borderId="77" xfId="0" applyFont="1" applyFill="1" applyBorder="1" applyAlignment="1">
      <alignment horizontal="center"/>
    </xf>
    <xf numFmtId="0" fontId="8" fillId="25" borderId="57" xfId="0" applyFont="1" applyFill="1" applyBorder="1" applyAlignment="1">
      <alignment horizontal="center"/>
    </xf>
    <xf numFmtId="0" fontId="8" fillId="25" borderId="45" xfId="0" applyFont="1" applyFill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BF1">
      <selection activeCell="HT41" sqref="HT41"/>
    </sheetView>
  </sheetViews>
  <sheetFormatPr defaultColWidth="7.140625" defaultRowHeight="15"/>
  <cols>
    <col min="1" max="2" width="18.57421875" style="18" customWidth="1"/>
    <col min="3" max="3" width="2.8515625" style="18" customWidth="1"/>
    <col min="4" max="166" width="0.85546875" style="0" customWidth="1"/>
    <col min="167" max="172" width="0.9921875" style="0" customWidth="1"/>
    <col min="173" max="16384" width="0.85546875" style="0" customWidth="1"/>
  </cols>
  <sheetData>
    <row r="1" spans="1:256" s="72" customFormat="1" ht="90" customHeight="1">
      <c r="A1" s="68"/>
      <c r="B1" s="69"/>
      <c r="C1" s="69"/>
      <c r="D1" s="70"/>
      <c r="E1" s="71" t="s">
        <v>22</v>
      </c>
      <c r="F1" s="71"/>
      <c r="G1" s="70"/>
      <c r="H1" s="70" t="s">
        <v>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 t="s">
        <v>1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 t="s">
        <v>2</v>
      </c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 t="s">
        <v>3</v>
      </c>
      <c r="BU1" s="70"/>
      <c r="BV1" s="70"/>
      <c r="BW1" s="70"/>
      <c r="BX1" s="70"/>
      <c r="BY1" s="70"/>
      <c r="BZ1" s="70"/>
      <c r="CA1" s="70"/>
      <c r="CB1" s="70" t="s">
        <v>92</v>
      </c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 t="s">
        <v>4</v>
      </c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 t="s">
        <v>5</v>
      </c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 t="s">
        <v>6</v>
      </c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 t="s">
        <v>7</v>
      </c>
      <c r="FD1" s="70"/>
      <c r="FE1" s="70"/>
      <c r="FF1" s="70"/>
      <c r="FG1" s="70"/>
      <c r="FH1" s="70"/>
      <c r="FI1" s="70"/>
      <c r="FJ1" s="70" t="s">
        <v>8</v>
      </c>
      <c r="FK1" s="70"/>
      <c r="FL1" s="70"/>
      <c r="FM1" s="70"/>
      <c r="FN1" s="70"/>
      <c r="FO1" s="70"/>
      <c r="FP1" s="70" t="s">
        <v>9</v>
      </c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 t="s">
        <v>11</v>
      </c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 t="s">
        <v>10</v>
      </c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 t="s">
        <v>12</v>
      </c>
      <c r="HM1" s="70"/>
      <c r="HN1" s="70"/>
      <c r="HO1" s="70"/>
      <c r="HP1" s="70"/>
      <c r="HQ1" s="70"/>
      <c r="HR1" s="70" t="s">
        <v>13</v>
      </c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 t="s">
        <v>14</v>
      </c>
      <c r="IG1" s="70"/>
      <c r="IH1" s="70"/>
      <c r="II1" s="70"/>
      <c r="IJ1" s="70"/>
      <c r="IK1" s="70"/>
      <c r="IL1" s="70"/>
      <c r="IM1" s="70"/>
      <c r="IN1" s="70"/>
      <c r="IO1" s="70" t="s">
        <v>15</v>
      </c>
      <c r="IP1" s="70"/>
      <c r="IQ1" s="70"/>
      <c r="IR1" s="70"/>
      <c r="IS1" s="70"/>
      <c r="IT1" s="70"/>
      <c r="IU1" s="70"/>
      <c r="IV1" s="70"/>
    </row>
    <row r="2" spans="1:256" ht="15" customHeight="1">
      <c r="A2" s="5"/>
      <c r="B2" s="5"/>
      <c r="C2" s="5"/>
      <c r="D2" s="14"/>
      <c r="E2" s="6"/>
      <c r="F2" s="12"/>
      <c r="G2" s="6"/>
      <c r="H2" s="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6"/>
      <c r="AA2" s="6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6"/>
      <c r="AT2" s="6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6"/>
      <c r="BU2" s="6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6"/>
      <c r="CW2" s="6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6"/>
      <c r="EA2" s="6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6"/>
      <c r="FD2" s="6"/>
      <c r="FE2" s="12"/>
      <c r="FF2" s="12"/>
      <c r="FG2" s="12"/>
      <c r="FH2" s="12"/>
      <c r="FI2" s="12"/>
      <c r="FJ2" s="6"/>
      <c r="FK2" s="6"/>
      <c r="FL2" s="12"/>
      <c r="FM2" s="12"/>
      <c r="FN2" s="12"/>
      <c r="FO2" s="12"/>
      <c r="FP2" s="6"/>
      <c r="FQ2" s="6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6"/>
      <c r="GN2" s="6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6"/>
      <c r="HA2" s="6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6"/>
      <c r="HM2" s="6"/>
      <c r="HN2" s="12"/>
      <c r="HO2" s="12"/>
      <c r="HP2" s="12"/>
      <c r="HQ2" s="12"/>
      <c r="HR2" s="6"/>
      <c r="HS2" s="6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6"/>
      <c r="IG2" s="6"/>
      <c r="IH2" s="12"/>
      <c r="II2" s="12"/>
      <c r="IJ2" s="12"/>
      <c r="IK2" s="12"/>
      <c r="IL2" s="12"/>
      <c r="IM2" s="12"/>
      <c r="IN2" s="12"/>
      <c r="IO2" s="6"/>
      <c r="IP2" s="6"/>
      <c r="IQ2" s="12"/>
      <c r="IR2" s="12"/>
      <c r="IS2" s="12"/>
      <c r="IT2" s="12"/>
      <c r="IU2" s="12"/>
      <c r="IV2" s="12"/>
    </row>
    <row r="3" spans="1:256" ht="15.75" customHeight="1" thickBot="1">
      <c r="A3" s="5"/>
      <c r="B3" s="5"/>
      <c r="C3" s="5"/>
      <c r="D3" s="14"/>
      <c r="E3" s="6"/>
      <c r="F3" s="12"/>
      <c r="G3" s="6"/>
      <c r="H3" s="6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"/>
      <c r="AA3" s="6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6"/>
      <c r="AT3" s="6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6"/>
      <c r="BU3" s="6"/>
      <c r="BV3" s="12"/>
      <c r="BW3" s="12"/>
      <c r="BX3" s="12"/>
      <c r="BY3" s="12"/>
      <c r="BZ3" s="12"/>
      <c r="CA3" s="12"/>
      <c r="CB3" s="6"/>
      <c r="CC3" s="6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6"/>
      <c r="CW3" s="6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6"/>
      <c r="EA3" s="6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6"/>
      <c r="EN3" s="6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6"/>
      <c r="FD3" s="6"/>
      <c r="FE3" s="12"/>
      <c r="FF3" s="12"/>
      <c r="FG3" s="12"/>
      <c r="FH3" s="12"/>
      <c r="FI3" s="12"/>
      <c r="FJ3" s="6"/>
      <c r="FK3" s="6"/>
      <c r="FL3" s="12"/>
      <c r="FM3" s="12"/>
      <c r="FN3" s="12"/>
      <c r="FO3" s="12"/>
      <c r="FP3" s="6"/>
      <c r="FQ3" s="6"/>
      <c r="FR3" s="6"/>
      <c r="FS3" s="1"/>
      <c r="FT3" s="1"/>
      <c r="FU3" s="1"/>
      <c r="FV3" s="1"/>
      <c r="FW3" s="1"/>
      <c r="FX3" s="1"/>
      <c r="FY3" s="1"/>
      <c r="FZ3" s="1"/>
      <c r="GA3" s="1"/>
      <c r="GB3" s="1"/>
      <c r="GC3" s="157" t="s">
        <v>24</v>
      </c>
      <c r="GD3" s="157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57"/>
      <c r="GX3" s="157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6"/>
      <c r="HS3" s="6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6"/>
      <c r="IG3" s="6"/>
      <c r="IH3" s="1"/>
      <c r="II3" s="1"/>
      <c r="IJ3" s="1"/>
      <c r="IK3" s="1"/>
      <c r="IL3" s="1"/>
      <c r="IM3" s="1"/>
      <c r="IN3" s="1"/>
      <c r="IO3" s="6"/>
      <c r="IP3" s="6"/>
      <c r="IQ3" s="1"/>
      <c r="IR3" s="1"/>
      <c r="IS3" s="1"/>
      <c r="IT3" s="1"/>
      <c r="IU3" s="1"/>
      <c r="IV3" s="1"/>
    </row>
    <row r="4" spans="1:256" ht="15.75" customHeight="1" thickBot="1">
      <c r="A4" s="156" t="s">
        <v>85</v>
      </c>
      <c r="B4" s="156"/>
      <c r="C4" s="22"/>
      <c r="D4" s="15"/>
      <c r="E4" s="157" t="s">
        <v>24</v>
      </c>
      <c r="F4" s="15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57" t="s">
        <v>24</v>
      </c>
      <c r="CR4" s="157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9"/>
      <c r="FS4" s="9"/>
      <c r="FT4" s="9"/>
      <c r="FU4" s="7"/>
      <c r="FV4" s="7"/>
      <c r="FW4" s="7"/>
      <c r="FX4" s="7"/>
      <c r="FY4" s="7"/>
      <c r="FZ4" s="7"/>
      <c r="GA4" s="7"/>
      <c r="GB4" s="7"/>
      <c r="GC4" s="158" t="s">
        <v>24</v>
      </c>
      <c r="GD4" s="158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158"/>
      <c r="GX4" s="158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.75" customHeight="1" thickBot="1">
      <c r="A5" s="156"/>
      <c r="B5" s="156"/>
      <c r="C5" s="22"/>
      <c r="D5" s="15"/>
      <c r="E5" s="160" t="s">
        <v>23</v>
      </c>
      <c r="F5" s="16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60" t="s">
        <v>23</v>
      </c>
      <c r="CR5" s="160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11"/>
      <c r="FS5" s="10"/>
      <c r="FT5" s="10"/>
      <c r="FU5" s="8"/>
      <c r="FV5" s="8"/>
      <c r="FW5" s="8"/>
      <c r="FX5" s="8"/>
      <c r="FY5" s="8"/>
      <c r="FZ5" s="8"/>
      <c r="GA5" s="8"/>
      <c r="GB5" s="8"/>
      <c r="GC5" s="159" t="s">
        <v>23</v>
      </c>
      <c r="GD5" s="159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159"/>
      <c r="GX5" s="159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5" customHeight="1">
      <c r="A6" s="17"/>
      <c r="B6" s="17"/>
      <c r="C6" s="17"/>
      <c r="D6" s="14"/>
      <c r="E6" s="6"/>
      <c r="F6" s="12"/>
      <c r="G6" s="6"/>
      <c r="H6" s="6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6"/>
      <c r="AA6" s="6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6"/>
      <c r="AT6" s="6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6"/>
      <c r="BU6" s="6"/>
      <c r="BV6" s="12"/>
      <c r="BW6" s="12"/>
      <c r="BX6" s="12"/>
      <c r="BY6" s="12"/>
      <c r="BZ6" s="12"/>
      <c r="CA6" s="12"/>
      <c r="CB6" s="6"/>
      <c r="CC6" s="6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6"/>
      <c r="CW6" s="6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6"/>
      <c r="EA6" s="6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6"/>
      <c r="EN6" s="6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6"/>
      <c r="FD6" s="6"/>
      <c r="FE6" s="12"/>
      <c r="FF6" s="12"/>
      <c r="FG6" s="12"/>
      <c r="FH6" s="12"/>
      <c r="FI6" s="12"/>
      <c r="FJ6" s="6"/>
      <c r="FK6" s="6"/>
      <c r="FL6" s="12"/>
      <c r="FM6" s="12"/>
      <c r="FN6" s="12"/>
      <c r="FO6" s="12"/>
      <c r="FP6" s="6"/>
      <c r="FQ6" s="6"/>
      <c r="FR6" s="6"/>
      <c r="FS6" s="6"/>
      <c r="FT6" s="6"/>
      <c r="FU6" s="2"/>
      <c r="FV6" s="2"/>
      <c r="FW6" s="2"/>
      <c r="FX6" s="2"/>
      <c r="FY6" s="2"/>
      <c r="FZ6" s="2"/>
      <c r="GA6" s="2"/>
      <c r="GB6" s="2"/>
      <c r="GC6" s="160" t="s">
        <v>23</v>
      </c>
      <c r="GD6" s="160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160"/>
      <c r="GX6" s="16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6"/>
      <c r="HS6" s="6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6"/>
      <c r="IG6" s="6"/>
      <c r="IH6" s="2"/>
      <c r="II6" s="2"/>
      <c r="IJ6" s="2"/>
      <c r="IK6" s="2"/>
      <c r="IL6" s="2"/>
      <c r="IM6" s="2"/>
      <c r="IN6" s="2"/>
      <c r="IO6" s="6"/>
      <c r="IP6" s="6"/>
      <c r="IQ6" s="2"/>
      <c r="IR6" s="2"/>
      <c r="IS6" s="2"/>
      <c r="IT6" s="2"/>
      <c r="IU6" s="2"/>
      <c r="IV6" s="2"/>
    </row>
    <row r="7" spans="1:256" ht="15" customHeight="1">
      <c r="A7" s="17"/>
      <c r="B7" s="17"/>
      <c r="C7" s="17"/>
      <c r="D7" s="14"/>
      <c r="E7" s="6"/>
      <c r="F7" s="12"/>
      <c r="G7" s="6"/>
      <c r="H7" s="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6"/>
      <c r="AA7" s="6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6"/>
      <c r="AT7" s="6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6"/>
      <c r="BU7" s="6"/>
      <c r="BV7" s="12"/>
      <c r="BW7" s="12"/>
      <c r="BX7" s="12"/>
      <c r="BY7" s="12"/>
      <c r="BZ7" s="12"/>
      <c r="CA7" s="12"/>
      <c r="CB7" s="6"/>
      <c r="CC7" s="6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6"/>
      <c r="CW7" s="6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6"/>
      <c r="EA7" s="6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6"/>
      <c r="EN7" s="6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6"/>
      <c r="FD7" s="6"/>
      <c r="FE7" s="12"/>
      <c r="FF7" s="12"/>
      <c r="FG7" s="12"/>
      <c r="FH7" s="12"/>
      <c r="FI7" s="12"/>
      <c r="FJ7" s="6"/>
      <c r="FK7" s="6"/>
      <c r="FL7" s="12"/>
      <c r="FM7" s="12"/>
      <c r="FN7" s="12"/>
      <c r="FO7" s="12"/>
      <c r="FP7" s="6"/>
      <c r="FQ7" s="6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6"/>
      <c r="GN7" s="6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6"/>
      <c r="HA7" s="6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6"/>
      <c r="HM7" s="6"/>
      <c r="HN7" s="12"/>
      <c r="HO7" s="12"/>
      <c r="HP7" s="12"/>
      <c r="HQ7" s="12"/>
      <c r="HR7" s="6"/>
      <c r="HS7" s="6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6"/>
      <c r="IG7" s="6"/>
      <c r="IH7" s="12"/>
      <c r="II7" s="12"/>
      <c r="IJ7" s="12"/>
      <c r="IK7" s="12"/>
      <c r="IL7" s="12"/>
      <c r="IM7" s="12"/>
      <c r="IN7" s="12"/>
      <c r="IO7" s="6"/>
      <c r="IP7" s="6"/>
      <c r="IQ7" s="12"/>
      <c r="IR7" s="12"/>
      <c r="IS7" s="12"/>
      <c r="IT7" s="12"/>
      <c r="IU7" s="12"/>
      <c r="IV7" s="12"/>
    </row>
    <row r="8" spans="1:256" s="4" customFormat="1" ht="15" customHeight="1">
      <c r="A8" s="17"/>
      <c r="B8" s="17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65" customFormat="1" ht="15" customHeight="1">
      <c r="A9" s="63" t="s">
        <v>25</v>
      </c>
      <c r="B9" s="63"/>
      <c r="C9" s="63"/>
      <c r="D9" s="64"/>
      <c r="E9" s="161">
        <v>0</v>
      </c>
      <c r="F9" s="162"/>
      <c r="G9" s="162"/>
      <c r="H9" s="162"/>
      <c r="I9" s="162"/>
      <c r="J9" s="162"/>
      <c r="K9" s="162"/>
      <c r="L9" s="162"/>
      <c r="M9" s="162"/>
      <c r="N9" s="163"/>
      <c r="O9" s="161">
        <v>0.9999999999999999</v>
      </c>
      <c r="P9" s="162"/>
      <c r="Q9" s="162"/>
      <c r="R9" s="162"/>
      <c r="S9" s="162"/>
      <c r="T9" s="162"/>
      <c r="U9" s="162"/>
      <c r="V9" s="162"/>
      <c r="W9" s="162"/>
      <c r="X9" s="163"/>
      <c r="Y9" s="161">
        <v>2.0000000000000004</v>
      </c>
      <c r="Z9" s="162"/>
      <c r="AA9" s="162"/>
      <c r="AB9" s="162"/>
      <c r="AC9" s="162"/>
      <c r="AD9" s="162"/>
      <c r="AE9" s="162"/>
      <c r="AF9" s="162"/>
      <c r="AG9" s="162"/>
      <c r="AH9" s="163"/>
      <c r="AI9" s="161">
        <v>3.0000000000000013</v>
      </c>
      <c r="AJ9" s="162"/>
      <c r="AK9" s="162"/>
      <c r="AL9" s="162"/>
      <c r="AM9" s="162"/>
      <c r="AN9" s="162"/>
      <c r="AO9" s="162"/>
      <c r="AP9" s="162"/>
      <c r="AQ9" s="162"/>
      <c r="AR9" s="163"/>
      <c r="AS9" s="161">
        <v>4.000000000000002</v>
      </c>
      <c r="AT9" s="162"/>
      <c r="AU9" s="162"/>
      <c r="AV9" s="162"/>
      <c r="AW9" s="162"/>
      <c r="AX9" s="162"/>
      <c r="AY9" s="162"/>
      <c r="AZ9" s="162"/>
      <c r="BA9" s="162"/>
      <c r="BB9" s="163"/>
      <c r="BC9" s="161">
        <v>4.999999999999998</v>
      </c>
      <c r="BD9" s="162"/>
      <c r="BE9" s="162"/>
      <c r="BF9" s="162"/>
      <c r="BG9" s="162"/>
      <c r="BH9" s="162"/>
      <c r="BI9" s="162"/>
      <c r="BJ9" s="162"/>
      <c r="BK9" s="162"/>
      <c r="BL9" s="163"/>
      <c r="BM9" s="161">
        <v>5.999999999999995</v>
      </c>
      <c r="BN9" s="162"/>
      <c r="BO9" s="162"/>
      <c r="BP9" s="162"/>
      <c r="BQ9" s="162"/>
      <c r="BR9" s="162"/>
      <c r="BS9" s="162"/>
      <c r="BT9" s="162"/>
      <c r="BU9" s="162"/>
      <c r="BV9" s="163"/>
      <c r="BW9" s="161">
        <v>6.999999999999991</v>
      </c>
      <c r="BX9" s="162"/>
      <c r="BY9" s="162"/>
      <c r="BZ9" s="162"/>
      <c r="CA9" s="162"/>
      <c r="CB9" s="162"/>
      <c r="CC9" s="162"/>
      <c r="CD9" s="162"/>
      <c r="CE9" s="162"/>
      <c r="CF9" s="163"/>
      <c r="CG9" s="161">
        <v>7.999999999999988</v>
      </c>
      <c r="CH9" s="162"/>
      <c r="CI9" s="162"/>
      <c r="CJ9" s="162"/>
      <c r="CK9" s="162"/>
      <c r="CL9" s="162"/>
      <c r="CM9" s="162"/>
      <c r="CN9" s="162"/>
      <c r="CO9" s="162"/>
      <c r="CP9" s="163"/>
      <c r="CQ9" s="161">
        <v>8.999999999999984</v>
      </c>
      <c r="CR9" s="162"/>
      <c r="CS9" s="162"/>
      <c r="CT9" s="162"/>
      <c r="CU9" s="162"/>
      <c r="CV9" s="162"/>
      <c r="CW9" s="162"/>
      <c r="CX9" s="162"/>
      <c r="CY9" s="162"/>
      <c r="CZ9" s="163"/>
      <c r="DA9" s="161">
        <v>9.99999999999998</v>
      </c>
      <c r="DB9" s="162"/>
      <c r="DC9" s="162"/>
      <c r="DD9" s="162"/>
      <c r="DE9" s="162"/>
      <c r="DF9" s="162"/>
      <c r="DG9" s="162"/>
      <c r="DH9" s="162"/>
      <c r="DI9" s="162"/>
      <c r="DJ9" s="163"/>
      <c r="DK9" s="161">
        <v>10.999999999999977</v>
      </c>
      <c r="DL9" s="162"/>
      <c r="DM9" s="162"/>
      <c r="DN9" s="162"/>
      <c r="DO9" s="162"/>
      <c r="DP9" s="162"/>
      <c r="DQ9" s="162"/>
      <c r="DR9" s="162"/>
      <c r="DS9" s="162"/>
      <c r="DT9" s="163"/>
      <c r="DU9" s="161">
        <v>11.999999999999973</v>
      </c>
      <c r="DV9" s="162"/>
      <c r="DW9" s="162"/>
      <c r="DX9" s="162"/>
      <c r="DY9" s="162"/>
      <c r="DZ9" s="162"/>
      <c r="EA9" s="162"/>
      <c r="EB9" s="162"/>
      <c r="EC9" s="162"/>
      <c r="ED9" s="163"/>
      <c r="EE9" s="161">
        <v>12.99999999999997</v>
      </c>
      <c r="EF9" s="162"/>
      <c r="EG9" s="162"/>
      <c r="EH9" s="162"/>
      <c r="EI9" s="162"/>
      <c r="EJ9" s="162"/>
      <c r="EK9" s="162"/>
      <c r="EL9" s="162"/>
      <c r="EM9" s="162"/>
      <c r="EN9" s="163"/>
      <c r="EO9" s="161">
        <v>13.999999999999966</v>
      </c>
      <c r="EP9" s="162"/>
      <c r="EQ9" s="162"/>
      <c r="ER9" s="162"/>
      <c r="ES9" s="162"/>
      <c r="ET9" s="162"/>
      <c r="EU9" s="162"/>
      <c r="EV9" s="162"/>
      <c r="EW9" s="162"/>
      <c r="EX9" s="163"/>
      <c r="EY9" s="161">
        <v>14.999999999999963</v>
      </c>
      <c r="EZ9" s="162"/>
      <c r="FA9" s="162"/>
      <c r="FB9" s="162"/>
      <c r="FC9" s="162"/>
      <c r="FD9" s="162"/>
      <c r="FE9" s="162"/>
      <c r="FF9" s="162"/>
      <c r="FG9" s="162"/>
      <c r="FH9" s="163"/>
      <c r="FI9" s="161">
        <v>15.99999999999996</v>
      </c>
      <c r="FJ9" s="162"/>
      <c r="FK9" s="162"/>
      <c r="FL9" s="162"/>
      <c r="FM9" s="162"/>
      <c r="FN9" s="162"/>
      <c r="FO9" s="162"/>
      <c r="FP9" s="162"/>
      <c r="FQ9" s="162"/>
      <c r="FR9" s="163"/>
      <c r="FS9" s="161">
        <v>16.99999999999997</v>
      </c>
      <c r="FT9" s="162"/>
      <c r="FU9" s="162"/>
      <c r="FV9" s="162"/>
      <c r="FW9" s="162"/>
      <c r="FX9" s="162"/>
      <c r="FY9" s="162"/>
      <c r="FZ9" s="162"/>
      <c r="GA9" s="162"/>
      <c r="GB9" s="163"/>
      <c r="GC9" s="161">
        <v>17.999999999999986</v>
      </c>
      <c r="GD9" s="162"/>
      <c r="GE9" s="162"/>
      <c r="GF9" s="162"/>
      <c r="GG9" s="162"/>
      <c r="GH9" s="162"/>
      <c r="GI9" s="162"/>
      <c r="GJ9" s="162"/>
      <c r="GK9" s="162"/>
      <c r="GL9" s="163"/>
      <c r="GM9" s="161">
        <v>19</v>
      </c>
      <c r="GN9" s="162"/>
      <c r="GO9" s="162"/>
      <c r="GP9" s="162"/>
      <c r="GQ9" s="162"/>
      <c r="GR9" s="162"/>
      <c r="GS9" s="162"/>
      <c r="GT9" s="162"/>
      <c r="GU9" s="162"/>
      <c r="GV9" s="163"/>
      <c r="GW9" s="161">
        <v>20.000000000000014</v>
      </c>
      <c r="GX9" s="162"/>
      <c r="GY9" s="162"/>
      <c r="GZ9" s="162"/>
      <c r="HA9" s="162"/>
      <c r="HB9" s="162"/>
      <c r="HC9" s="162"/>
      <c r="HD9" s="162"/>
      <c r="HE9" s="162"/>
      <c r="HF9" s="163"/>
      <c r="HG9" s="161">
        <v>21.00000000000003</v>
      </c>
      <c r="HH9" s="162"/>
      <c r="HI9" s="162"/>
      <c r="HJ9" s="162"/>
      <c r="HK9" s="162"/>
      <c r="HL9" s="162"/>
      <c r="HM9" s="162"/>
      <c r="HN9" s="162"/>
      <c r="HO9" s="162"/>
      <c r="HP9" s="163"/>
      <c r="HQ9" s="161">
        <v>22.000000000000043</v>
      </c>
      <c r="HR9" s="162"/>
      <c r="HS9" s="162"/>
      <c r="HT9" s="162"/>
      <c r="HU9" s="162"/>
      <c r="HV9" s="162"/>
      <c r="HW9" s="162"/>
      <c r="HX9" s="162"/>
      <c r="HY9" s="162"/>
      <c r="HZ9" s="163"/>
      <c r="IA9" s="161">
        <v>23</v>
      </c>
      <c r="IB9" s="162"/>
      <c r="IC9" s="162"/>
      <c r="ID9" s="162"/>
      <c r="IE9" s="162"/>
      <c r="IF9" s="162"/>
      <c r="IG9" s="162"/>
      <c r="IH9" s="162"/>
      <c r="II9" s="162"/>
      <c r="IJ9" s="163"/>
      <c r="IK9" s="161">
        <v>24</v>
      </c>
      <c r="IL9" s="162"/>
      <c r="IM9" s="162"/>
      <c r="IN9" s="162"/>
      <c r="IO9" s="162"/>
      <c r="IP9" s="162"/>
      <c r="IQ9" s="162"/>
      <c r="IR9" s="162"/>
      <c r="IS9" s="162"/>
      <c r="IT9" s="163"/>
      <c r="IU9" s="161">
        <v>25</v>
      </c>
      <c r="IV9" s="162"/>
    </row>
    <row r="10" spans="1:256" s="23" customFormat="1" ht="15" customHeight="1">
      <c r="A10" s="66" t="s">
        <v>49</v>
      </c>
      <c r="B10" s="66"/>
      <c r="C10" s="66"/>
      <c r="D10" s="67"/>
      <c r="E10" s="155" t="s">
        <v>30</v>
      </c>
      <c r="F10" s="155"/>
      <c r="G10" s="155"/>
      <c r="H10" s="155" t="s">
        <v>29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 t="s">
        <v>31</v>
      </c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 t="s">
        <v>32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 t="s">
        <v>33</v>
      </c>
      <c r="BV10" s="155"/>
      <c r="BW10" s="155"/>
      <c r="BX10" s="155"/>
      <c r="BY10" s="155"/>
      <c r="BZ10" s="155"/>
      <c r="CA10" s="155"/>
      <c r="CB10" s="155"/>
      <c r="CC10" s="155" t="s">
        <v>34</v>
      </c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 t="s">
        <v>35</v>
      </c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 t="s">
        <v>36</v>
      </c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 t="s">
        <v>37</v>
      </c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 t="s">
        <v>38</v>
      </c>
      <c r="FE10" s="155"/>
      <c r="FF10" s="155"/>
      <c r="FG10" s="155"/>
      <c r="FH10" s="155"/>
      <c r="FI10" s="155"/>
      <c r="FJ10" s="155"/>
      <c r="FK10" s="155" t="s">
        <v>39</v>
      </c>
      <c r="FL10" s="155"/>
      <c r="FM10" s="155"/>
      <c r="FN10" s="155"/>
      <c r="FO10" s="155"/>
      <c r="FP10" s="155"/>
      <c r="FQ10" s="155" t="s">
        <v>40</v>
      </c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 t="s">
        <v>41</v>
      </c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 t="s">
        <v>42</v>
      </c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 t="s">
        <v>43</v>
      </c>
      <c r="HN10" s="155"/>
      <c r="HO10" s="155"/>
      <c r="HP10" s="155"/>
      <c r="HQ10" s="155"/>
      <c r="HR10" s="155"/>
      <c r="HS10" s="155" t="s">
        <v>44</v>
      </c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 t="s">
        <v>45</v>
      </c>
      <c r="IH10" s="155"/>
      <c r="II10" s="155"/>
      <c r="IJ10" s="155"/>
      <c r="IK10" s="155"/>
      <c r="IL10" s="155"/>
      <c r="IM10" s="155"/>
      <c r="IN10" s="155"/>
      <c r="IO10" s="155"/>
      <c r="IP10" s="155" t="s">
        <v>46</v>
      </c>
      <c r="IQ10" s="155"/>
      <c r="IR10" s="155"/>
      <c r="IS10" s="155"/>
      <c r="IT10" s="155"/>
      <c r="IU10" s="155"/>
      <c r="IV10" s="155"/>
    </row>
    <row r="11" spans="1:256" s="4" customFormat="1" ht="15" customHeight="1" thickBot="1">
      <c r="A11" s="5"/>
      <c r="B11" s="5"/>
      <c r="C11" s="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76" customFormat="1" ht="20.25" thickBot="1" thickTop="1">
      <c r="A12" s="73" t="s">
        <v>47</v>
      </c>
      <c r="B12" s="74"/>
      <c r="C12" s="74"/>
      <c r="D12" s="75"/>
      <c r="E12" s="152">
        <v>70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4"/>
      <c r="AT12" s="152">
        <v>100</v>
      </c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4"/>
      <c r="BI12" s="152">
        <v>50</v>
      </c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52">
        <v>100</v>
      </c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4"/>
      <c r="CW12" s="152">
        <v>50</v>
      </c>
      <c r="CX12" s="153"/>
      <c r="CY12" s="153"/>
      <c r="CZ12" s="153"/>
      <c r="DA12" s="154"/>
      <c r="DB12" s="152">
        <v>100</v>
      </c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4"/>
      <c r="DU12" s="152">
        <v>50</v>
      </c>
      <c r="DV12" s="153"/>
      <c r="DW12" s="153"/>
      <c r="DX12" s="153"/>
      <c r="DY12" s="153"/>
      <c r="DZ12" s="153"/>
      <c r="EA12" s="153"/>
      <c r="EB12" s="153"/>
      <c r="EC12" s="153"/>
      <c r="ED12" s="153"/>
      <c r="EE12" s="154"/>
      <c r="EF12" s="152">
        <v>100</v>
      </c>
      <c r="EG12" s="153"/>
      <c r="EH12" s="153"/>
      <c r="EI12" s="153"/>
      <c r="EJ12" s="153"/>
      <c r="EK12" s="153"/>
      <c r="EL12" s="153"/>
      <c r="EM12" s="154"/>
      <c r="EN12" s="152">
        <v>50</v>
      </c>
      <c r="EO12" s="153"/>
      <c r="EP12" s="153"/>
      <c r="EQ12" s="153"/>
      <c r="ER12" s="153"/>
      <c r="ES12" s="153"/>
      <c r="ET12" s="153"/>
      <c r="EU12" s="153"/>
      <c r="EV12" s="153"/>
      <c r="EW12" s="154"/>
      <c r="EX12" s="152">
        <v>100</v>
      </c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4"/>
      <c r="FK12" s="152">
        <v>70</v>
      </c>
      <c r="FL12" s="153"/>
      <c r="FM12" s="153"/>
      <c r="FN12" s="153"/>
      <c r="FO12" s="153"/>
      <c r="FP12" s="154"/>
      <c r="FQ12" s="152">
        <v>100</v>
      </c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4"/>
      <c r="HA12" s="152">
        <v>90</v>
      </c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4"/>
      <c r="HM12" s="152">
        <v>70</v>
      </c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4"/>
      <c r="IP12" s="152">
        <v>80</v>
      </c>
      <c r="IQ12" s="153"/>
      <c r="IR12" s="153"/>
      <c r="IS12" s="153"/>
      <c r="IT12" s="153"/>
      <c r="IU12" s="153"/>
      <c r="IV12" s="153"/>
    </row>
    <row r="13" spans="1:256" s="4" customFormat="1" ht="7.5" customHeight="1" thickTop="1">
      <c r="A13" s="5"/>
      <c r="B13" s="5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.75" customHeight="1">
      <c r="A14" s="164">
        <v>2005</v>
      </c>
      <c r="B14" s="21"/>
      <c r="C14" s="21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3.75" customHeight="1">
      <c r="A15" s="164"/>
      <c r="B15" s="21"/>
      <c r="C15" s="21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3.75" customHeight="1">
      <c r="A16" s="164"/>
      <c r="B16" s="21"/>
      <c r="C16" s="21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3.75" customHeight="1">
      <c r="A17" s="164"/>
      <c r="B17" s="21"/>
      <c r="C17" s="21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13"/>
      <c r="IH17" s="13"/>
      <c r="II17" s="13"/>
      <c r="IJ17" s="13"/>
      <c r="IK17" s="13"/>
      <c r="IL17" s="13"/>
      <c r="IM17" s="13"/>
      <c r="IN17" s="13"/>
      <c r="IO17" s="13"/>
      <c r="IP17" s="20"/>
      <c r="IQ17" s="20"/>
      <c r="IR17" s="20"/>
      <c r="IS17" s="20"/>
      <c r="IT17" s="20"/>
      <c r="IU17" s="20"/>
      <c r="IV17" s="20"/>
    </row>
    <row r="18" spans="1:256" ht="3.75" customHeight="1">
      <c r="A18" s="164"/>
      <c r="B18" s="21"/>
      <c r="C18" s="21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13"/>
      <c r="IH18" s="13"/>
      <c r="II18" s="13"/>
      <c r="IJ18" s="13"/>
      <c r="IK18" s="13"/>
      <c r="IL18" s="13"/>
      <c r="IM18" s="13"/>
      <c r="IN18" s="13"/>
      <c r="IO18" s="13"/>
      <c r="IP18" s="20"/>
      <c r="IQ18" s="20"/>
      <c r="IR18" s="20"/>
      <c r="IS18" s="20"/>
      <c r="IT18" s="20"/>
      <c r="IU18" s="20"/>
      <c r="IV18" s="20"/>
    </row>
    <row r="19" spans="1:256" ht="3.75" customHeight="1">
      <c r="A19" s="164"/>
      <c r="B19" s="21"/>
      <c r="C19" s="21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3.75" customHeight="1">
      <c r="A20" s="164"/>
      <c r="B20" s="21"/>
      <c r="C20" s="21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3.75" customHeight="1">
      <c r="A21" s="164"/>
      <c r="B21" s="21"/>
      <c r="C21" s="21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20"/>
      <c r="HN21" s="20"/>
      <c r="HO21" s="20"/>
      <c r="HP21" s="20"/>
      <c r="HQ21" s="20"/>
      <c r="HR21" s="20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3.75" customHeight="1">
      <c r="A22" s="164"/>
      <c r="B22" s="21"/>
      <c r="C22" s="21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13"/>
      <c r="FE22" s="13"/>
      <c r="FF22" s="13"/>
      <c r="FG22" s="13"/>
      <c r="FH22" s="13"/>
      <c r="FI22" s="13"/>
      <c r="FJ22" s="13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20"/>
      <c r="HN22" s="20"/>
      <c r="HO22" s="20"/>
      <c r="HP22" s="20"/>
      <c r="HQ22" s="20"/>
      <c r="HR22" s="20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3.75" customHeight="1">
      <c r="A23" s="164"/>
      <c r="B23" s="21"/>
      <c r="C23" s="21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20"/>
      <c r="HN23" s="20"/>
      <c r="HO23" s="20"/>
      <c r="HP23" s="20"/>
      <c r="HQ23" s="20"/>
      <c r="HR23" s="20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78" customFormat="1" ht="15" customHeight="1">
      <c r="A24" s="77" t="s">
        <v>123</v>
      </c>
      <c r="B24" s="84" t="s">
        <v>27</v>
      </c>
      <c r="C24" s="166">
        <v>12000</v>
      </c>
      <c r="D24" s="166"/>
      <c r="E24" s="166"/>
      <c r="F24" s="166"/>
      <c r="G24" s="166"/>
      <c r="H24" s="151">
        <v>10400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>
        <v>11400</v>
      </c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>
        <v>10500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>
        <v>14300</v>
      </c>
      <c r="BV24" s="151"/>
      <c r="BW24" s="151"/>
      <c r="BX24" s="151"/>
      <c r="BY24" s="151"/>
      <c r="BZ24" s="151"/>
      <c r="CA24" s="151"/>
      <c r="CB24" s="151"/>
      <c r="CC24" s="151">
        <v>13300</v>
      </c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>
        <v>12300</v>
      </c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>
        <v>14900</v>
      </c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>
        <v>17800</v>
      </c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>
        <v>20100</v>
      </c>
      <c r="FE24" s="151"/>
      <c r="FF24" s="151"/>
      <c r="FG24" s="151"/>
      <c r="FH24" s="151"/>
      <c r="FI24" s="151"/>
      <c r="FJ24" s="151"/>
      <c r="FK24" s="151">
        <v>19000</v>
      </c>
      <c r="FL24" s="151"/>
      <c r="FM24" s="151"/>
      <c r="FN24" s="151"/>
      <c r="FO24" s="151"/>
      <c r="FP24" s="151"/>
      <c r="FQ24" s="151">
        <v>19000</v>
      </c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>
        <v>17700</v>
      </c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>
        <v>28500</v>
      </c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>
        <v>25000</v>
      </c>
      <c r="HN24" s="151"/>
      <c r="HO24" s="151"/>
      <c r="HP24" s="151"/>
      <c r="HQ24" s="151"/>
      <c r="HR24" s="151"/>
      <c r="HS24" s="151">
        <v>26600</v>
      </c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>
        <v>49700</v>
      </c>
      <c r="IH24" s="151"/>
      <c r="II24" s="151"/>
      <c r="IJ24" s="151"/>
      <c r="IK24" s="151"/>
      <c r="IL24" s="151"/>
      <c r="IM24" s="151"/>
      <c r="IN24" s="151"/>
      <c r="IO24" s="151"/>
      <c r="IP24" s="151">
        <v>37600</v>
      </c>
      <c r="IQ24" s="151"/>
      <c r="IR24" s="151"/>
      <c r="IS24" s="151"/>
      <c r="IT24" s="151"/>
      <c r="IU24" s="151"/>
      <c r="IV24" s="151"/>
    </row>
    <row r="25" spans="1:256" s="80" customFormat="1" ht="15" customHeight="1">
      <c r="A25" s="79" t="s">
        <v>26</v>
      </c>
      <c r="B25" s="85" t="s">
        <v>28</v>
      </c>
      <c r="C25" s="138">
        <v>1200</v>
      </c>
      <c r="D25" s="138"/>
      <c r="E25" s="138"/>
      <c r="F25" s="138"/>
      <c r="G25" s="138"/>
      <c r="H25" s="150">
        <v>1000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>
        <v>1100</v>
      </c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>
        <v>1000</v>
      </c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>
        <v>1100</v>
      </c>
      <c r="BV25" s="150"/>
      <c r="BW25" s="150"/>
      <c r="BX25" s="150"/>
      <c r="BY25" s="150"/>
      <c r="BZ25" s="150"/>
      <c r="CA25" s="150"/>
      <c r="CB25" s="150"/>
      <c r="CC25" s="150">
        <v>1200</v>
      </c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>
        <v>1100</v>
      </c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>
        <v>1200</v>
      </c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>
        <v>1500</v>
      </c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>
        <v>1600</v>
      </c>
      <c r="FE25" s="150"/>
      <c r="FF25" s="150"/>
      <c r="FG25" s="150"/>
      <c r="FH25" s="150"/>
      <c r="FI25" s="150"/>
      <c r="FJ25" s="150"/>
      <c r="FK25" s="150">
        <v>1200</v>
      </c>
      <c r="FL25" s="150"/>
      <c r="FM25" s="150"/>
      <c r="FN25" s="150"/>
      <c r="FO25" s="150"/>
      <c r="FP25" s="150"/>
      <c r="FQ25" s="150">
        <v>1200</v>
      </c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>
        <v>1500</v>
      </c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>
        <v>2400</v>
      </c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>
        <v>2400</v>
      </c>
      <c r="HN25" s="150"/>
      <c r="HO25" s="150"/>
      <c r="HP25" s="150"/>
      <c r="HQ25" s="150"/>
      <c r="HR25" s="150"/>
      <c r="HS25" s="150">
        <v>2400</v>
      </c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>
        <v>5500</v>
      </c>
      <c r="IH25" s="150"/>
      <c r="II25" s="150"/>
      <c r="IJ25" s="150"/>
      <c r="IK25" s="150"/>
      <c r="IL25" s="150"/>
      <c r="IM25" s="150"/>
      <c r="IN25" s="150"/>
      <c r="IO25" s="150"/>
      <c r="IP25" s="150">
        <v>5000</v>
      </c>
      <c r="IQ25" s="150"/>
      <c r="IR25" s="150"/>
      <c r="IS25" s="150"/>
      <c r="IT25" s="150"/>
      <c r="IU25" s="150"/>
      <c r="IV25" s="150"/>
    </row>
    <row r="26" spans="1:256" s="78" customFormat="1" ht="18.75">
      <c r="A26" s="81" t="s">
        <v>48</v>
      </c>
      <c r="B26" s="86"/>
      <c r="C26" s="165" t="s">
        <v>88</v>
      </c>
      <c r="D26" s="165"/>
      <c r="E26" s="165"/>
      <c r="F26" s="165"/>
      <c r="G26" s="165"/>
      <c r="H26" s="146" t="s">
        <v>54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 t="s">
        <v>54</v>
      </c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 t="s">
        <v>54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 t="s">
        <v>54</v>
      </c>
      <c r="BV26" s="146"/>
      <c r="BW26" s="146"/>
      <c r="BX26" s="146"/>
      <c r="BY26" s="146"/>
      <c r="BZ26" s="146"/>
      <c r="CA26" s="146"/>
      <c r="CB26" s="146"/>
      <c r="CC26" s="146" t="s">
        <v>54</v>
      </c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 t="s">
        <v>54</v>
      </c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 t="s">
        <v>75</v>
      </c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 t="s">
        <v>75</v>
      </c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7" t="s">
        <v>99</v>
      </c>
      <c r="FE26" s="147"/>
      <c r="FF26" s="147"/>
      <c r="FG26" s="147"/>
      <c r="FH26" s="147"/>
      <c r="FI26" s="147"/>
      <c r="FJ26" s="147"/>
      <c r="FK26" s="146" t="s">
        <v>75</v>
      </c>
      <c r="FL26" s="146"/>
      <c r="FM26" s="146"/>
      <c r="FN26" s="146"/>
      <c r="FO26" s="146"/>
      <c r="FP26" s="146"/>
      <c r="FQ26" s="146" t="s">
        <v>78</v>
      </c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 t="s">
        <v>78</v>
      </c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 t="s">
        <v>106</v>
      </c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 t="s">
        <v>78</v>
      </c>
      <c r="HN26" s="146"/>
      <c r="HO26" s="146"/>
      <c r="HP26" s="146"/>
      <c r="HQ26" s="146"/>
      <c r="HR26" s="146"/>
      <c r="HS26" s="146" t="s">
        <v>106</v>
      </c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 t="s">
        <v>54</v>
      </c>
      <c r="IH26" s="146"/>
      <c r="II26" s="146"/>
      <c r="IJ26" s="146"/>
      <c r="IK26" s="146"/>
      <c r="IL26" s="146"/>
      <c r="IM26" s="146"/>
      <c r="IN26" s="146"/>
      <c r="IO26" s="146"/>
      <c r="IP26" s="146" t="s">
        <v>106</v>
      </c>
      <c r="IQ26" s="146"/>
      <c r="IR26" s="146"/>
      <c r="IS26" s="146"/>
      <c r="IT26" s="146"/>
      <c r="IU26" s="146"/>
      <c r="IV26" s="146"/>
    </row>
    <row r="27" spans="1:256" ht="7.5" customHeight="1">
      <c r="A27" s="5"/>
      <c r="B27" s="61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3.75" customHeight="1">
      <c r="A28" s="164">
        <v>2025</v>
      </c>
      <c r="B28" s="61"/>
      <c r="C28" s="61"/>
      <c r="D28" s="87"/>
      <c r="E28" s="87"/>
      <c r="F28" s="87"/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ht="3.75" customHeight="1">
      <c r="A29" s="164"/>
      <c r="B29" s="61"/>
      <c r="C29" s="61"/>
      <c r="D29" s="87"/>
      <c r="E29" s="87"/>
      <c r="F29" s="87"/>
      <c r="G29" s="8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ht="3.75" customHeight="1">
      <c r="A30" s="164"/>
      <c r="B30" s="61"/>
      <c r="C30" s="61"/>
      <c r="D30" s="87"/>
      <c r="E30" s="87"/>
      <c r="F30" s="87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ht="3.75" customHeight="1">
      <c r="A31" s="164"/>
      <c r="B31" s="61"/>
      <c r="C31" s="61"/>
      <c r="D31" s="87"/>
      <c r="E31" s="87"/>
      <c r="F31" s="87"/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60"/>
      <c r="IH31" s="60"/>
      <c r="II31" s="60"/>
      <c r="IJ31" s="60"/>
      <c r="IK31" s="60"/>
      <c r="IL31" s="60"/>
      <c r="IM31" s="60"/>
      <c r="IN31" s="60"/>
      <c r="IO31" s="60"/>
      <c r="IP31" s="88"/>
      <c r="IQ31" s="88"/>
      <c r="IR31" s="88"/>
      <c r="IS31" s="88"/>
      <c r="IT31" s="88"/>
      <c r="IU31" s="88"/>
      <c r="IV31" s="88"/>
    </row>
    <row r="32" spans="1:256" ht="3.75" customHeight="1">
      <c r="A32" s="164"/>
      <c r="B32" s="61"/>
      <c r="C32" s="61"/>
      <c r="D32" s="87"/>
      <c r="E32" s="87"/>
      <c r="F32" s="87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60"/>
      <c r="IH32" s="60"/>
      <c r="II32" s="60"/>
      <c r="IJ32" s="60"/>
      <c r="IK32" s="60"/>
      <c r="IL32" s="60"/>
      <c r="IM32" s="60"/>
      <c r="IN32" s="60"/>
      <c r="IO32" s="60"/>
      <c r="IP32" s="88"/>
      <c r="IQ32" s="88"/>
      <c r="IR32" s="88"/>
      <c r="IS32" s="88"/>
      <c r="IT32" s="88"/>
      <c r="IU32" s="88"/>
      <c r="IV32" s="88"/>
    </row>
    <row r="33" spans="1:256" ht="3.75" customHeight="1">
      <c r="A33" s="164"/>
      <c r="B33" s="61"/>
      <c r="C33" s="61"/>
      <c r="D33" s="87"/>
      <c r="E33" s="87"/>
      <c r="F33" s="87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60"/>
      <c r="IH33" s="60"/>
      <c r="II33" s="60"/>
      <c r="IJ33" s="60"/>
      <c r="IK33" s="60"/>
      <c r="IL33" s="60"/>
      <c r="IM33" s="60"/>
      <c r="IN33" s="60"/>
      <c r="IO33" s="60"/>
      <c r="IP33" s="88"/>
      <c r="IQ33" s="88"/>
      <c r="IR33" s="88"/>
      <c r="IS33" s="88"/>
      <c r="IT33" s="88"/>
      <c r="IU33" s="88"/>
      <c r="IV33" s="88"/>
    </row>
    <row r="34" spans="1:256" ht="3.75" customHeight="1">
      <c r="A34" s="164"/>
      <c r="B34" s="61"/>
      <c r="C34" s="61"/>
      <c r="D34" s="87"/>
      <c r="E34" s="87"/>
      <c r="F34" s="87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3.75" customHeight="1">
      <c r="A35" s="164"/>
      <c r="B35" s="61"/>
      <c r="C35" s="61"/>
      <c r="D35" s="87"/>
      <c r="E35" s="87"/>
      <c r="F35" s="87"/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88"/>
      <c r="HN35" s="88"/>
      <c r="HO35" s="88"/>
      <c r="HP35" s="88"/>
      <c r="HQ35" s="88"/>
      <c r="HR35" s="88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3.75" customHeight="1">
      <c r="A36" s="164"/>
      <c r="B36" s="61"/>
      <c r="C36" s="61"/>
      <c r="D36" s="87"/>
      <c r="E36" s="87"/>
      <c r="F36" s="87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60"/>
      <c r="FE36" s="60"/>
      <c r="FF36" s="60"/>
      <c r="FG36" s="60"/>
      <c r="FH36" s="60"/>
      <c r="FI36" s="60"/>
      <c r="FJ36" s="60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88"/>
      <c r="HN36" s="88"/>
      <c r="HO36" s="88"/>
      <c r="HP36" s="88"/>
      <c r="HQ36" s="88"/>
      <c r="HR36" s="88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3.75" customHeight="1">
      <c r="A37" s="164"/>
      <c r="B37" s="61"/>
      <c r="C37" s="61"/>
      <c r="D37" s="87"/>
      <c r="E37" s="87"/>
      <c r="F37" s="87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60"/>
      <c r="BV37" s="60"/>
      <c r="BW37" s="60"/>
      <c r="BX37" s="60"/>
      <c r="BY37" s="60"/>
      <c r="BZ37" s="60"/>
      <c r="CA37" s="60"/>
      <c r="CB37" s="60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88"/>
      <c r="HN37" s="88"/>
      <c r="HO37" s="88"/>
      <c r="HP37" s="88"/>
      <c r="HQ37" s="88"/>
      <c r="HR37" s="88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s="78" customFormat="1" ht="15" customHeight="1">
      <c r="A38" s="82" t="s">
        <v>123</v>
      </c>
      <c r="B38" s="89" t="s">
        <v>27</v>
      </c>
      <c r="C38" s="144">
        <v>12400</v>
      </c>
      <c r="D38" s="144"/>
      <c r="E38" s="144"/>
      <c r="F38" s="144"/>
      <c r="G38" s="144"/>
      <c r="H38" s="148">
        <v>11600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>
        <v>11900</v>
      </c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>
        <v>11100</v>
      </c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>
        <v>15500</v>
      </c>
      <c r="BV38" s="148"/>
      <c r="BW38" s="148"/>
      <c r="BX38" s="148"/>
      <c r="BY38" s="148"/>
      <c r="BZ38" s="148"/>
      <c r="CA38" s="148"/>
      <c r="CB38" s="148"/>
      <c r="CC38" s="148">
        <v>13900</v>
      </c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>
        <v>12600</v>
      </c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>
        <v>15200</v>
      </c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>
        <v>18300</v>
      </c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>
        <v>20200</v>
      </c>
      <c r="FE38" s="148"/>
      <c r="FF38" s="148"/>
      <c r="FG38" s="148"/>
      <c r="FH38" s="148"/>
      <c r="FI38" s="148"/>
      <c r="FJ38" s="148"/>
      <c r="FK38" s="148">
        <v>19000</v>
      </c>
      <c r="FL38" s="148"/>
      <c r="FM38" s="148"/>
      <c r="FN38" s="148"/>
      <c r="FO38" s="148"/>
      <c r="FP38" s="148"/>
      <c r="FQ38" s="148">
        <v>19000</v>
      </c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>
        <v>17100</v>
      </c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>
        <v>27500</v>
      </c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>
        <v>24000</v>
      </c>
      <c r="HN38" s="148"/>
      <c r="HO38" s="148"/>
      <c r="HP38" s="148"/>
      <c r="HQ38" s="148"/>
      <c r="HR38" s="148"/>
      <c r="HS38" s="148">
        <v>25200</v>
      </c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>
        <v>46700</v>
      </c>
      <c r="IH38" s="148"/>
      <c r="II38" s="148"/>
      <c r="IJ38" s="148"/>
      <c r="IK38" s="148"/>
      <c r="IL38" s="148"/>
      <c r="IM38" s="148"/>
      <c r="IN38" s="148"/>
      <c r="IO38" s="148"/>
      <c r="IP38" s="148">
        <v>33300</v>
      </c>
      <c r="IQ38" s="148"/>
      <c r="IR38" s="148"/>
      <c r="IS38" s="148"/>
      <c r="IT38" s="148"/>
      <c r="IU38" s="148"/>
      <c r="IV38" s="148"/>
    </row>
    <row r="39" spans="1:256" s="80" customFormat="1" ht="15" customHeight="1">
      <c r="A39" s="83" t="s">
        <v>26</v>
      </c>
      <c r="B39" s="90" t="s">
        <v>28</v>
      </c>
      <c r="C39" s="145">
        <v>1400</v>
      </c>
      <c r="D39" s="145"/>
      <c r="E39" s="145"/>
      <c r="F39" s="145"/>
      <c r="G39" s="145"/>
      <c r="H39" s="149">
        <v>1300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>
        <v>1200</v>
      </c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>
        <v>1200</v>
      </c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>
        <v>1300</v>
      </c>
      <c r="BV39" s="149"/>
      <c r="BW39" s="149"/>
      <c r="BX39" s="149"/>
      <c r="BY39" s="149"/>
      <c r="BZ39" s="149"/>
      <c r="CA39" s="149"/>
      <c r="CB39" s="149"/>
      <c r="CC39" s="149">
        <v>1400</v>
      </c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>
        <v>1300</v>
      </c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>
        <v>1300</v>
      </c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>
        <v>1500</v>
      </c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>
        <v>1600</v>
      </c>
      <c r="FE39" s="149"/>
      <c r="FF39" s="149"/>
      <c r="FG39" s="149"/>
      <c r="FH39" s="149"/>
      <c r="FI39" s="149"/>
      <c r="FJ39" s="149"/>
      <c r="FK39" s="149">
        <v>1100</v>
      </c>
      <c r="FL39" s="149"/>
      <c r="FM39" s="149"/>
      <c r="FN39" s="149"/>
      <c r="FO39" s="149"/>
      <c r="FP39" s="149"/>
      <c r="FQ39" s="149">
        <v>1100</v>
      </c>
      <c r="FR39" s="149"/>
      <c r="FS39" s="149"/>
      <c r="FT39" s="149"/>
      <c r="FU39" s="149"/>
      <c r="FV39" s="149"/>
      <c r="FW39" s="149"/>
      <c r="FX39" s="149"/>
      <c r="FY39" s="149"/>
      <c r="FZ39" s="149"/>
      <c r="GA39" s="149"/>
      <c r="GB39" s="149"/>
      <c r="GC39" s="149"/>
      <c r="GD39" s="149"/>
      <c r="GE39" s="149"/>
      <c r="GF39" s="149"/>
      <c r="GG39" s="149"/>
      <c r="GH39" s="149"/>
      <c r="GI39" s="149"/>
      <c r="GJ39" s="149"/>
      <c r="GK39" s="149"/>
      <c r="GL39" s="149"/>
      <c r="GM39" s="149"/>
      <c r="GN39" s="149">
        <v>1400</v>
      </c>
      <c r="GO39" s="149"/>
      <c r="GP39" s="149"/>
      <c r="GQ39" s="149"/>
      <c r="GR39" s="149"/>
      <c r="GS39" s="149"/>
      <c r="GT39" s="149"/>
      <c r="GU39" s="149"/>
      <c r="GV39" s="149"/>
      <c r="GW39" s="149"/>
      <c r="GX39" s="149"/>
      <c r="GY39" s="149"/>
      <c r="GZ39" s="149"/>
      <c r="HA39" s="149">
        <v>2200</v>
      </c>
      <c r="HB39" s="149"/>
      <c r="HC39" s="149"/>
      <c r="HD39" s="149"/>
      <c r="HE39" s="149"/>
      <c r="HF39" s="149"/>
      <c r="HG39" s="149"/>
      <c r="HH39" s="149"/>
      <c r="HI39" s="149"/>
      <c r="HJ39" s="149"/>
      <c r="HK39" s="149"/>
      <c r="HL39" s="149"/>
      <c r="HM39" s="149">
        <v>2300</v>
      </c>
      <c r="HN39" s="149"/>
      <c r="HO39" s="149"/>
      <c r="HP39" s="149"/>
      <c r="HQ39" s="149"/>
      <c r="HR39" s="149"/>
      <c r="HS39" s="149">
        <v>2300</v>
      </c>
      <c r="HT39" s="149"/>
      <c r="HU39" s="149"/>
      <c r="HV39" s="149"/>
      <c r="HW39" s="149"/>
      <c r="HX39" s="149"/>
      <c r="HY39" s="149"/>
      <c r="HZ39" s="149"/>
      <c r="IA39" s="149"/>
      <c r="IB39" s="149"/>
      <c r="IC39" s="149"/>
      <c r="ID39" s="149"/>
      <c r="IE39" s="149"/>
      <c r="IF39" s="149"/>
      <c r="IG39" s="149">
        <v>5600</v>
      </c>
      <c r="IH39" s="149"/>
      <c r="II39" s="149"/>
      <c r="IJ39" s="149"/>
      <c r="IK39" s="149"/>
      <c r="IL39" s="149"/>
      <c r="IM39" s="149"/>
      <c r="IN39" s="149"/>
      <c r="IO39" s="149"/>
      <c r="IP39" s="149">
        <v>4500</v>
      </c>
      <c r="IQ39" s="149"/>
      <c r="IR39" s="149"/>
      <c r="IS39" s="149"/>
      <c r="IT39" s="149"/>
      <c r="IU39" s="149"/>
      <c r="IV39" s="149"/>
    </row>
    <row r="40" spans="1:256" s="78" customFormat="1" ht="18.75">
      <c r="A40" s="81" t="s">
        <v>48</v>
      </c>
      <c r="B40" s="86"/>
      <c r="C40" s="165" t="s">
        <v>88</v>
      </c>
      <c r="D40" s="165"/>
      <c r="E40" s="165"/>
      <c r="F40" s="165"/>
      <c r="G40" s="165"/>
      <c r="H40" s="146" t="s">
        <v>54</v>
      </c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 t="s">
        <v>54</v>
      </c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 t="s">
        <v>54</v>
      </c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 t="s">
        <v>75</v>
      </c>
      <c r="BV40" s="146"/>
      <c r="BW40" s="146"/>
      <c r="BX40" s="146"/>
      <c r="BY40" s="146"/>
      <c r="BZ40" s="146"/>
      <c r="CA40" s="146"/>
      <c r="CB40" s="146"/>
      <c r="CC40" s="146" t="s">
        <v>54</v>
      </c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 t="s">
        <v>54</v>
      </c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 t="s">
        <v>75</v>
      </c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 t="s">
        <v>75</v>
      </c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7" t="s">
        <v>99</v>
      </c>
      <c r="FE40" s="147"/>
      <c r="FF40" s="147"/>
      <c r="FG40" s="147"/>
      <c r="FH40" s="147"/>
      <c r="FI40" s="147"/>
      <c r="FJ40" s="147"/>
      <c r="FK40" s="146" t="s">
        <v>75</v>
      </c>
      <c r="FL40" s="146"/>
      <c r="FM40" s="146"/>
      <c r="FN40" s="146"/>
      <c r="FO40" s="146"/>
      <c r="FP40" s="146"/>
      <c r="FQ40" s="146" t="s">
        <v>78</v>
      </c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 t="s">
        <v>78</v>
      </c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 t="s">
        <v>106</v>
      </c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 t="s">
        <v>78</v>
      </c>
      <c r="HN40" s="146"/>
      <c r="HO40" s="146"/>
      <c r="HP40" s="146"/>
      <c r="HQ40" s="146"/>
      <c r="HR40" s="146"/>
      <c r="HS40" s="146" t="s">
        <v>106</v>
      </c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 t="s">
        <v>106</v>
      </c>
      <c r="IH40" s="146"/>
      <c r="II40" s="146"/>
      <c r="IJ40" s="146"/>
      <c r="IK40" s="146"/>
      <c r="IL40" s="146"/>
      <c r="IM40" s="146"/>
      <c r="IN40" s="146"/>
      <c r="IO40" s="146"/>
      <c r="IP40" s="146" t="s">
        <v>106</v>
      </c>
      <c r="IQ40" s="146"/>
      <c r="IR40" s="146"/>
      <c r="IS40" s="146"/>
      <c r="IT40" s="146"/>
      <c r="IU40" s="146"/>
      <c r="IV40" s="146"/>
    </row>
    <row r="41" spans="1:256" ht="112.5" customHeight="1">
      <c r="A41" s="5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</sheetData>
  <sheetProtection/>
  <mergeCells count="182">
    <mergeCell ref="H26:Y26"/>
    <mergeCell ref="Z26:AS26"/>
    <mergeCell ref="H24:Y24"/>
    <mergeCell ref="CC10:CV10"/>
    <mergeCell ref="CW10:DZ10"/>
    <mergeCell ref="Z24:AS24"/>
    <mergeCell ref="AT24:BT24"/>
    <mergeCell ref="E9:N9"/>
    <mergeCell ref="O9:X9"/>
    <mergeCell ref="Y9:AH9"/>
    <mergeCell ref="AI9:AR9"/>
    <mergeCell ref="A28:A37"/>
    <mergeCell ref="A14:A23"/>
    <mergeCell ref="C40:G40"/>
    <mergeCell ref="C26:G26"/>
    <mergeCell ref="C24:G24"/>
    <mergeCell ref="C25:G25"/>
    <mergeCell ref="IU9:IV9"/>
    <mergeCell ref="GW9:HF9"/>
    <mergeCell ref="HG9:HP9"/>
    <mergeCell ref="HQ9:HZ9"/>
    <mergeCell ref="IA9:IJ9"/>
    <mergeCell ref="BW9:CF9"/>
    <mergeCell ref="CG9:CP9"/>
    <mergeCell ref="CQ9:CZ9"/>
    <mergeCell ref="IK9:IT9"/>
    <mergeCell ref="DU9:ED9"/>
    <mergeCell ref="DK9:DT9"/>
    <mergeCell ref="AT26:BT26"/>
    <mergeCell ref="AS9:BB9"/>
    <mergeCell ref="BC9:BL9"/>
    <mergeCell ref="BM9:BV9"/>
    <mergeCell ref="BU10:CB10"/>
    <mergeCell ref="BU24:CB24"/>
    <mergeCell ref="AA10:AS10"/>
    <mergeCell ref="AT10:BT10"/>
    <mergeCell ref="HA10:HL10"/>
    <mergeCell ref="HM10:HR10"/>
    <mergeCell ref="H10:Z10"/>
    <mergeCell ref="HM12:IO12"/>
    <mergeCell ref="E12:AS12"/>
    <mergeCell ref="AT12:BH12"/>
    <mergeCell ref="EA10:EM10"/>
    <mergeCell ref="EN10:FC10"/>
    <mergeCell ref="E10:G10"/>
    <mergeCell ref="FD10:FJ10"/>
    <mergeCell ref="FK10:FP10"/>
    <mergeCell ref="FQ10:GM10"/>
    <mergeCell ref="GN10:GZ10"/>
    <mergeCell ref="FS9:GB9"/>
    <mergeCell ref="GC9:GL9"/>
    <mergeCell ref="GM9:GV9"/>
    <mergeCell ref="EE9:EN9"/>
    <mergeCell ref="EO9:EX9"/>
    <mergeCell ref="DA9:DJ9"/>
    <mergeCell ref="EY9:FH9"/>
    <mergeCell ref="FI9:FR9"/>
    <mergeCell ref="GW5:GX5"/>
    <mergeCell ref="GW6:GX6"/>
    <mergeCell ref="E5:F5"/>
    <mergeCell ref="E4:F4"/>
    <mergeCell ref="IP10:IV10"/>
    <mergeCell ref="A4:B5"/>
    <mergeCell ref="GC3:GD3"/>
    <mergeCell ref="GC4:GD4"/>
    <mergeCell ref="GC5:GD5"/>
    <mergeCell ref="GC6:GD6"/>
    <mergeCell ref="GW3:GX3"/>
    <mergeCell ref="CQ4:CR4"/>
    <mergeCell ref="CQ5:CR5"/>
    <mergeCell ref="GW4:GX4"/>
    <mergeCell ref="IP12:IV12"/>
    <mergeCell ref="HA25:HL25"/>
    <mergeCell ref="HM25:HR25"/>
    <mergeCell ref="HS25:IF25"/>
    <mergeCell ref="IG25:IO25"/>
    <mergeCell ref="IP25:IV25"/>
    <mergeCell ref="IP24:IV24"/>
    <mergeCell ref="HA24:HL24"/>
    <mergeCell ref="HM24:HR24"/>
    <mergeCell ref="HS24:IF24"/>
    <mergeCell ref="DU12:EE12"/>
    <mergeCell ref="FK24:FP24"/>
    <mergeCell ref="HS10:IF10"/>
    <mergeCell ref="IG10:IO10"/>
    <mergeCell ref="HA12:HL12"/>
    <mergeCell ref="FQ12:GZ12"/>
    <mergeCell ref="FQ24:GM24"/>
    <mergeCell ref="GN24:GZ24"/>
    <mergeCell ref="FK12:FP12"/>
    <mergeCell ref="IG24:IO24"/>
    <mergeCell ref="BI12:BW12"/>
    <mergeCell ref="BX12:CV12"/>
    <mergeCell ref="CW12:DA12"/>
    <mergeCell ref="DB12:DT12"/>
    <mergeCell ref="FQ25:GM25"/>
    <mergeCell ref="GN25:GZ25"/>
    <mergeCell ref="EF12:EM12"/>
    <mergeCell ref="EN12:EW12"/>
    <mergeCell ref="EX12:FJ12"/>
    <mergeCell ref="FK25:FP25"/>
    <mergeCell ref="FD24:FJ24"/>
    <mergeCell ref="EA25:EM25"/>
    <mergeCell ref="BU38:CB38"/>
    <mergeCell ref="CC38:CV38"/>
    <mergeCell ref="CC26:CV26"/>
    <mergeCell ref="CW26:DZ26"/>
    <mergeCell ref="EA26:EM26"/>
    <mergeCell ref="EN26:FC26"/>
    <mergeCell ref="FD26:FJ26"/>
    <mergeCell ref="BU25:CB25"/>
    <mergeCell ref="CC24:CV24"/>
    <mergeCell ref="CW24:DZ24"/>
    <mergeCell ref="EA24:EM24"/>
    <mergeCell ref="EN24:FC24"/>
    <mergeCell ref="EN25:FC25"/>
    <mergeCell ref="FD25:FJ25"/>
    <mergeCell ref="H38:Y38"/>
    <mergeCell ref="Z38:AS38"/>
    <mergeCell ref="AT38:BT38"/>
    <mergeCell ref="H25:Y25"/>
    <mergeCell ref="Z25:AS25"/>
    <mergeCell ref="AT25:BT25"/>
    <mergeCell ref="CC25:CV25"/>
    <mergeCell ref="CW25:DZ25"/>
    <mergeCell ref="FQ38:GM38"/>
    <mergeCell ref="CC39:CV39"/>
    <mergeCell ref="CW39:DZ39"/>
    <mergeCell ref="BU26:CB26"/>
    <mergeCell ref="GN38:GZ38"/>
    <mergeCell ref="HA38:HL38"/>
    <mergeCell ref="HM38:HR38"/>
    <mergeCell ref="HS38:IF38"/>
    <mergeCell ref="FK26:FP26"/>
    <mergeCell ref="H39:Y39"/>
    <mergeCell ref="Z39:AS39"/>
    <mergeCell ref="AT39:BT39"/>
    <mergeCell ref="BU39:CB39"/>
    <mergeCell ref="CW38:DZ38"/>
    <mergeCell ref="EA38:EM38"/>
    <mergeCell ref="EN38:FC38"/>
    <mergeCell ref="FD38:FJ38"/>
    <mergeCell ref="FK38:FP38"/>
    <mergeCell ref="HS26:IF26"/>
    <mergeCell ref="IG26:IO26"/>
    <mergeCell ref="IP26:IV26"/>
    <mergeCell ref="IP39:IV39"/>
    <mergeCell ref="HS39:IF39"/>
    <mergeCell ref="IG39:IO39"/>
    <mergeCell ref="IG38:IO38"/>
    <mergeCell ref="FQ26:GM26"/>
    <mergeCell ref="GN26:GZ26"/>
    <mergeCell ref="HA26:HL26"/>
    <mergeCell ref="HM26:HR26"/>
    <mergeCell ref="IP38:IV38"/>
    <mergeCell ref="CC40:CV40"/>
    <mergeCell ref="EA39:EM39"/>
    <mergeCell ref="EN39:FC39"/>
    <mergeCell ref="FD39:FJ39"/>
    <mergeCell ref="FK39:FP39"/>
    <mergeCell ref="FQ39:GM39"/>
    <mergeCell ref="GN39:GZ39"/>
    <mergeCell ref="HA39:HL39"/>
    <mergeCell ref="HM39:HR39"/>
    <mergeCell ref="H40:Y40"/>
    <mergeCell ref="Z40:AS40"/>
    <mergeCell ref="AT40:BT40"/>
    <mergeCell ref="BU40:CB40"/>
    <mergeCell ref="HM40:HR40"/>
    <mergeCell ref="HS40:IF40"/>
    <mergeCell ref="IG40:IO40"/>
    <mergeCell ref="IP40:IV40"/>
    <mergeCell ref="C38:G38"/>
    <mergeCell ref="C39:G39"/>
    <mergeCell ref="GN40:GZ40"/>
    <mergeCell ref="HA40:HL40"/>
    <mergeCell ref="CW40:DZ40"/>
    <mergeCell ref="EA40:EM40"/>
    <mergeCell ref="EN40:FC40"/>
    <mergeCell ref="FD40:FJ40"/>
    <mergeCell ref="FK40:FP40"/>
    <mergeCell ref="FQ40:GM4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98</v>
      </c>
      <c r="E3" s="171"/>
      <c r="F3" s="171"/>
      <c r="G3" s="172"/>
      <c r="I3" s="168" t="s">
        <v>66</v>
      </c>
      <c r="J3" s="169"/>
      <c r="K3" s="170"/>
      <c r="L3" s="171" t="s">
        <v>98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1780</v>
      </c>
      <c r="E5" s="173"/>
      <c r="F5" s="173"/>
      <c r="G5" s="174"/>
      <c r="I5" s="139" t="s">
        <v>122</v>
      </c>
      <c r="J5" s="140"/>
      <c r="K5" s="141"/>
      <c r="L5" s="173">
        <v>1830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1716.9425803064291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1765.7769080234834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0.084</v>
      </c>
      <c r="E7" s="207"/>
      <c r="F7" s="207"/>
      <c r="G7" s="208"/>
      <c r="I7" s="142" t="s">
        <v>120</v>
      </c>
      <c r="J7" s="143"/>
      <c r="K7" s="135"/>
      <c r="L7" s="207">
        <v>0.082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0.07080083923835162</v>
      </c>
      <c r="E8" s="179"/>
      <c r="F8" s="179"/>
      <c r="G8" s="180"/>
      <c r="I8" s="142" t="s">
        <v>121</v>
      </c>
      <c r="J8" s="143"/>
      <c r="K8" s="135"/>
      <c r="L8" s="178">
        <f>L5*L7/1.23/L6</f>
        <v>0.06909140075716604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400</v>
      </c>
      <c r="E10" s="34">
        <v>400</v>
      </c>
      <c r="F10" s="34">
        <v>800</v>
      </c>
      <c r="G10" s="35"/>
      <c r="I10" s="191" t="s">
        <v>55</v>
      </c>
      <c r="J10" s="192"/>
      <c r="K10" s="193"/>
      <c r="L10" s="41">
        <v>400</v>
      </c>
      <c r="M10" s="34">
        <v>400</v>
      </c>
      <c r="N10" s="34">
        <v>800</v>
      </c>
      <c r="O10" s="35"/>
    </row>
    <row r="11" spans="1:15" ht="15">
      <c r="A11" s="181" t="s">
        <v>56</v>
      </c>
      <c r="B11" s="182"/>
      <c r="C11" s="183"/>
      <c r="D11" s="39" t="s">
        <v>91</v>
      </c>
      <c r="E11" s="25" t="s">
        <v>91</v>
      </c>
      <c r="F11" s="25" t="s">
        <v>91</v>
      </c>
      <c r="G11" s="30"/>
      <c r="I11" s="181" t="s">
        <v>56</v>
      </c>
      <c r="J11" s="182"/>
      <c r="K11" s="183"/>
      <c r="L11" s="39" t="s">
        <v>91</v>
      </c>
      <c r="M11" s="25" t="s">
        <v>91</v>
      </c>
      <c r="N11" s="25" t="s">
        <v>91</v>
      </c>
      <c r="O11" s="30"/>
    </row>
    <row r="12" spans="1:15" ht="15">
      <c r="A12" s="181" t="s">
        <v>57</v>
      </c>
      <c r="B12" s="182"/>
      <c r="C12" s="183"/>
      <c r="D12" s="39">
        <v>1</v>
      </c>
      <c r="E12" s="25">
        <v>1</v>
      </c>
      <c r="F12" s="25">
        <v>1</v>
      </c>
      <c r="G12" s="30"/>
      <c r="I12" s="181" t="s">
        <v>57</v>
      </c>
      <c r="J12" s="182"/>
      <c r="K12" s="183"/>
      <c r="L12" s="39">
        <v>1</v>
      </c>
      <c r="M12" s="25">
        <v>1</v>
      </c>
      <c r="N12" s="25">
        <v>1</v>
      </c>
      <c r="O12" s="30"/>
    </row>
    <row r="13" spans="1:15" ht="15">
      <c r="A13" s="181" t="s">
        <v>58</v>
      </c>
      <c r="B13" s="182"/>
      <c r="C13" s="183"/>
      <c r="D13" s="39">
        <v>0</v>
      </c>
      <c r="E13" s="25">
        <v>250</v>
      </c>
      <c r="F13" s="25">
        <v>0</v>
      </c>
      <c r="G13" s="30"/>
      <c r="I13" s="181" t="s">
        <v>58</v>
      </c>
      <c r="J13" s="182"/>
      <c r="K13" s="183"/>
      <c r="L13" s="39">
        <v>0</v>
      </c>
      <c r="M13" s="25">
        <v>250</v>
      </c>
      <c r="N13" s="25">
        <v>0</v>
      </c>
      <c r="O13" s="30"/>
    </row>
    <row r="14" spans="1:15" ht="15">
      <c r="A14" s="181" t="s">
        <v>67</v>
      </c>
      <c r="B14" s="182"/>
      <c r="C14" s="183"/>
      <c r="D14" s="39">
        <v>0</v>
      </c>
      <c r="E14" s="25">
        <v>0</v>
      </c>
      <c r="F14" s="25">
        <v>0</v>
      </c>
      <c r="G14" s="30"/>
      <c r="I14" s="181" t="s">
        <v>67</v>
      </c>
      <c r="J14" s="182"/>
      <c r="K14" s="183"/>
      <c r="L14" s="39">
        <v>0</v>
      </c>
      <c r="M14" s="25">
        <v>0</v>
      </c>
      <c r="N14" s="25">
        <v>0</v>
      </c>
      <c r="O14" s="30"/>
    </row>
    <row r="15" spans="1:15" ht="15">
      <c r="A15" s="181" t="s">
        <v>59</v>
      </c>
      <c r="B15" s="182"/>
      <c r="C15" s="183"/>
      <c r="D15" s="39">
        <v>0</v>
      </c>
      <c r="E15" s="25">
        <v>0</v>
      </c>
      <c r="F15" s="25">
        <v>0</v>
      </c>
      <c r="G15" s="30"/>
      <c r="I15" s="181" t="s">
        <v>59</v>
      </c>
      <c r="J15" s="182"/>
      <c r="K15" s="183"/>
      <c r="L15" s="39">
        <v>0</v>
      </c>
      <c r="M15" s="25">
        <v>0</v>
      </c>
      <c r="N15" s="25">
        <v>0</v>
      </c>
      <c r="O15" s="30"/>
    </row>
    <row r="16" spans="1:15" ht="15">
      <c r="A16" s="181" t="s">
        <v>60</v>
      </c>
      <c r="B16" s="182"/>
      <c r="C16" s="183"/>
      <c r="D16" s="39">
        <v>0</v>
      </c>
      <c r="E16" s="25">
        <v>250</v>
      </c>
      <c r="F16" s="25">
        <v>0</v>
      </c>
      <c r="G16" s="30"/>
      <c r="I16" s="181" t="s">
        <v>60</v>
      </c>
      <c r="J16" s="182"/>
      <c r="K16" s="183"/>
      <c r="L16" s="39">
        <v>0</v>
      </c>
      <c r="M16" s="25">
        <v>250</v>
      </c>
      <c r="N16" s="25">
        <v>0</v>
      </c>
      <c r="O16" s="30"/>
    </row>
    <row r="17" spans="1:15" ht="15">
      <c r="A17" s="181" t="s">
        <v>86</v>
      </c>
      <c r="B17" s="182"/>
      <c r="C17" s="183"/>
      <c r="D17" s="39">
        <v>69</v>
      </c>
      <c r="E17" s="25">
        <v>49</v>
      </c>
      <c r="F17" s="25">
        <v>69</v>
      </c>
      <c r="G17" s="30"/>
      <c r="I17" s="181" t="s">
        <v>86</v>
      </c>
      <c r="J17" s="182"/>
      <c r="K17" s="183"/>
      <c r="L17" s="39">
        <v>69</v>
      </c>
      <c r="M17" s="25">
        <v>49</v>
      </c>
      <c r="N17" s="25">
        <v>69</v>
      </c>
      <c r="O17" s="30"/>
    </row>
    <row r="18" spans="1:15" ht="15">
      <c r="A18" s="181" t="s">
        <v>61</v>
      </c>
      <c r="B18" s="182"/>
      <c r="C18" s="183"/>
      <c r="D18" s="54">
        <f>$D6/D17</f>
        <v>24.88322580154245</v>
      </c>
      <c r="E18" s="54">
        <f>$D6/E17</f>
        <v>35.039644496049576</v>
      </c>
      <c r="F18" s="54">
        <f>$D6/F17</f>
        <v>24.88322580154245</v>
      </c>
      <c r="G18" s="30"/>
      <c r="I18" s="181" t="s">
        <v>61</v>
      </c>
      <c r="J18" s="182"/>
      <c r="K18" s="183"/>
      <c r="L18" s="54">
        <f>L$5/L17</f>
        <v>26.52173913043478</v>
      </c>
      <c r="M18" s="55">
        <f>L$5/M17</f>
        <v>37.3469387755102</v>
      </c>
      <c r="N18" s="55">
        <f>L$5/N17</f>
        <v>26.52173913043478</v>
      </c>
      <c r="O18" s="30"/>
    </row>
    <row r="19" spans="1:15" ht="15.75" thickBot="1">
      <c r="A19" s="196" t="s">
        <v>62</v>
      </c>
      <c r="B19" s="197"/>
      <c r="C19" s="198"/>
      <c r="D19" s="42" t="s">
        <v>75</v>
      </c>
      <c r="E19" s="31" t="s">
        <v>99</v>
      </c>
      <c r="F19" s="31" t="s">
        <v>75</v>
      </c>
      <c r="G19" s="36"/>
      <c r="I19" s="196" t="s">
        <v>62</v>
      </c>
      <c r="J19" s="197"/>
      <c r="K19" s="198"/>
      <c r="L19" s="42" t="s">
        <v>75</v>
      </c>
      <c r="M19" s="31" t="s">
        <v>99</v>
      </c>
      <c r="N19" s="31" t="s">
        <v>75</v>
      </c>
      <c r="O19" s="36"/>
    </row>
    <row r="20" spans="1:15" ht="15">
      <c r="A20" s="191" t="s">
        <v>63</v>
      </c>
      <c r="B20" s="192"/>
      <c r="C20" s="193"/>
      <c r="D20" s="214">
        <f>((D10*D17)+(E10*E17)+(F10*F17))/(D10+E10+F10)</f>
        <v>64</v>
      </c>
      <c r="E20" s="214"/>
      <c r="F20" s="214"/>
      <c r="G20" s="215"/>
      <c r="I20" s="191" t="s">
        <v>63</v>
      </c>
      <c r="J20" s="192"/>
      <c r="K20" s="193"/>
      <c r="L20" s="214">
        <f>((L10*L17)+(M10*M17)+(N10*N17))/(L10+M10+N10)</f>
        <v>64</v>
      </c>
      <c r="M20" s="214"/>
      <c r="N20" s="214"/>
      <c r="O20" s="215"/>
    </row>
    <row r="21" spans="1:15" ht="15.75" thickBot="1">
      <c r="A21" s="204" t="s">
        <v>64</v>
      </c>
      <c r="B21" s="205"/>
      <c r="C21" s="206"/>
      <c r="D21" s="209">
        <f>D6/D20</f>
        <v>26.827227817287955</v>
      </c>
      <c r="E21" s="209"/>
      <c r="F21" s="209"/>
      <c r="G21" s="210"/>
      <c r="I21" s="204" t="s">
        <v>64</v>
      </c>
      <c r="J21" s="205"/>
      <c r="K21" s="206"/>
      <c r="L21" s="209">
        <f>L6/L20</f>
        <v>27.59026418786693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75</v>
      </c>
      <c r="E22" s="202"/>
      <c r="F22" s="202"/>
      <c r="G22" s="203"/>
      <c r="I22" s="199" t="s">
        <v>65</v>
      </c>
      <c r="J22" s="200"/>
      <c r="K22" s="201"/>
      <c r="L22" s="202" t="s">
        <v>75</v>
      </c>
      <c r="M22" s="202"/>
      <c r="N22" s="202"/>
      <c r="O22" s="203"/>
    </row>
  </sheetData>
  <sheetProtection/>
  <mergeCells count="60">
    <mergeCell ref="L6:O6"/>
    <mergeCell ref="D8:G8"/>
    <mergeCell ref="L8:O8"/>
    <mergeCell ref="A8:C8"/>
    <mergeCell ref="I6:K6"/>
    <mergeCell ref="I8:K8"/>
    <mergeCell ref="D6:G6"/>
    <mergeCell ref="I12:K12"/>
    <mergeCell ref="L9:O9"/>
    <mergeCell ref="L22:O22"/>
    <mergeCell ref="D20:G20"/>
    <mergeCell ref="L20:O20"/>
    <mergeCell ref="D21:G21"/>
    <mergeCell ref="L21:O21"/>
    <mergeCell ref="A15:C15"/>
    <mergeCell ref="I15:K15"/>
    <mergeCell ref="A16:C16"/>
    <mergeCell ref="I16:K16"/>
    <mergeCell ref="A19:C19"/>
    <mergeCell ref="I19:K19"/>
    <mergeCell ref="D22:G22"/>
    <mergeCell ref="L5:O5"/>
    <mergeCell ref="D7:G7"/>
    <mergeCell ref="L7:O7"/>
    <mergeCell ref="A20:C20"/>
    <mergeCell ref="I20:K20"/>
    <mergeCell ref="A14:C14"/>
    <mergeCell ref="I14:K14"/>
    <mergeCell ref="A17:C17"/>
    <mergeCell ref="I17:K17"/>
    <mergeCell ref="A18:C18"/>
    <mergeCell ref="I18:K18"/>
    <mergeCell ref="A21:C21"/>
    <mergeCell ref="I21:K21"/>
    <mergeCell ref="A22:C22"/>
    <mergeCell ref="I22:K22"/>
    <mergeCell ref="A13:C13"/>
    <mergeCell ref="I13:K13"/>
    <mergeCell ref="A9:C9"/>
    <mergeCell ref="I9:K9"/>
    <mergeCell ref="A10:C10"/>
    <mergeCell ref="I10:K10"/>
    <mergeCell ref="D9:G9"/>
    <mergeCell ref="A11:C11"/>
    <mergeCell ref="I11:K11"/>
    <mergeCell ref="A12:C12"/>
    <mergeCell ref="A7:C7"/>
    <mergeCell ref="I7:K7"/>
    <mergeCell ref="D5:G5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100</v>
      </c>
      <c r="E3" s="171"/>
      <c r="F3" s="171"/>
      <c r="G3" s="172"/>
      <c r="I3" s="168" t="s">
        <v>66</v>
      </c>
      <c r="J3" s="169"/>
      <c r="K3" s="170"/>
      <c r="L3" s="171" t="s">
        <v>100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2010</v>
      </c>
      <c r="E5" s="173"/>
      <c r="F5" s="173"/>
      <c r="G5" s="174"/>
      <c r="I5" s="139" t="s">
        <v>122</v>
      </c>
      <c r="J5" s="140"/>
      <c r="K5" s="141"/>
      <c r="L5" s="173">
        <v>2020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1940.125053696721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1950.111657359235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0.08</v>
      </c>
      <c r="E7" s="207"/>
      <c r="F7" s="207"/>
      <c r="G7" s="208"/>
      <c r="I7" s="142" t="s">
        <v>120</v>
      </c>
      <c r="J7" s="143"/>
      <c r="K7" s="135"/>
      <c r="L7" s="207">
        <v>0.079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0.0673831344366058</v>
      </c>
      <c r="E8" s="179"/>
      <c r="F8" s="179"/>
      <c r="G8" s="180"/>
      <c r="I8" s="142" t="s">
        <v>121</v>
      </c>
      <c r="J8" s="143"/>
      <c r="K8" s="135"/>
      <c r="L8" s="178">
        <f>L5*L7/1.23/L6</f>
        <v>0.06652944045986711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700</v>
      </c>
      <c r="E10" s="34"/>
      <c r="F10" s="34"/>
      <c r="G10" s="35"/>
      <c r="I10" s="191" t="s">
        <v>55</v>
      </c>
      <c r="J10" s="192"/>
      <c r="K10" s="193"/>
      <c r="L10" s="41">
        <v>700</v>
      </c>
      <c r="M10" s="34"/>
      <c r="N10" s="34"/>
      <c r="O10" s="35"/>
    </row>
    <row r="11" spans="1:15" ht="15">
      <c r="A11" s="181" t="s">
        <v>56</v>
      </c>
      <c r="B11" s="182"/>
      <c r="C11" s="183"/>
      <c r="D11" s="39" t="s">
        <v>91</v>
      </c>
      <c r="E11" s="25"/>
      <c r="F11" s="25"/>
      <c r="G11" s="30"/>
      <c r="I11" s="181" t="s">
        <v>56</v>
      </c>
      <c r="J11" s="182"/>
      <c r="K11" s="183"/>
      <c r="L11" s="39" t="s">
        <v>91</v>
      </c>
      <c r="M11" s="25"/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/>
      <c r="F12" s="25"/>
      <c r="G12" s="30"/>
      <c r="I12" s="181" t="s">
        <v>57</v>
      </c>
      <c r="J12" s="182"/>
      <c r="K12" s="183"/>
      <c r="L12" s="39">
        <v>1</v>
      </c>
      <c r="M12" s="25"/>
      <c r="N12" s="25"/>
      <c r="O12" s="30"/>
    </row>
    <row r="13" spans="1:15" ht="15">
      <c r="A13" s="181" t="s">
        <v>58</v>
      </c>
      <c r="B13" s="182"/>
      <c r="C13" s="183"/>
      <c r="D13" s="39">
        <v>0</v>
      </c>
      <c r="E13" s="25"/>
      <c r="F13" s="25"/>
      <c r="G13" s="30"/>
      <c r="I13" s="181" t="s">
        <v>58</v>
      </c>
      <c r="J13" s="182"/>
      <c r="K13" s="183"/>
      <c r="L13" s="39">
        <v>0</v>
      </c>
      <c r="M13" s="25"/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/>
      <c r="F14" s="25"/>
      <c r="G14" s="30"/>
      <c r="I14" s="181" t="s">
        <v>67</v>
      </c>
      <c r="J14" s="182"/>
      <c r="K14" s="183"/>
      <c r="L14" s="39">
        <v>0</v>
      </c>
      <c r="M14" s="25"/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/>
      <c r="F15" s="25"/>
      <c r="G15" s="30"/>
      <c r="I15" s="181" t="s">
        <v>59</v>
      </c>
      <c r="J15" s="182"/>
      <c r="K15" s="183"/>
      <c r="L15" s="39">
        <v>0</v>
      </c>
      <c r="M15" s="25"/>
      <c r="N15" s="25"/>
      <c r="O15" s="30"/>
    </row>
    <row r="16" spans="1:15" ht="15">
      <c r="A16" s="181" t="s">
        <v>60</v>
      </c>
      <c r="B16" s="182"/>
      <c r="C16" s="183"/>
      <c r="D16" s="39">
        <v>0</v>
      </c>
      <c r="E16" s="25"/>
      <c r="F16" s="25"/>
      <c r="G16" s="30"/>
      <c r="I16" s="181" t="s">
        <v>60</v>
      </c>
      <c r="J16" s="182"/>
      <c r="K16" s="183"/>
      <c r="L16" s="39">
        <v>0</v>
      </c>
      <c r="M16" s="25"/>
      <c r="N16" s="25"/>
      <c r="O16" s="30"/>
    </row>
    <row r="17" spans="1:15" ht="15">
      <c r="A17" s="181" t="s">
        <v>86</v>
      </c>
      <c r="B17" s="182"/>
      <c r="C17" s="183"/>
      <c r="D17" s="39">
        <v>67</v>
      </c>
      <c r="E17" s="25"/>
      <c r="F17" s="25"/>
      <c r="G17" s="30"/>
      <c r="I17" s="181" t="s">
        <v>86</v>
      </c>
      <c r="J17" s="182"/>
      <c r="K17" s="183"/>
      <c r="L17" s="39">
        <v>67</v>
      </c>
      <c r="M17" s="25"/>
      <c r="N17" s="25"/>
      <c r="O17" s="30"/>
    </row>
    <row r="18" spans="1:15" ht="15">
      <c r="A18" s="181" t="s">
        <v>61</v>
      </c>
      <c r="B18" s="182"/>
      <c r="C18" s="183"/>
      <c r="D18" s="54">
        <f>D6/D17</f>
        <v>28.9570903536824</v>
      </c>
      <c r="E18" s="25"/>
      <c r="F18" s="25"/>
      <c r="G18" s="30"/>
      <c r="I18" s="181" t="s">
        <v>61</v>
      </c>
      <c r="J18" s="182"/>
      <c r="K18" s="183"/>
      <c r="L18" s="54">
        <f>L6/L17</f>
        <v>29.106144139690077</v>
      </c>
      <c r="M18" s="25"/>
      <c r="N18" s="25"/>
      <c r="O18" s="30"/>
    </row>
    <row r="19" spans="1:15" ht="15.75" thickBot="1">
      <c r="A19" s="196" t="s">
        <v>62</v>
      </c>
      <c r="B19" s="197"/>
      <c r="C19" s="198"/>
      <c r="D19" s="42" t="s">
        <v>75</v>
      </c>
      <c r="E19" s="31"/>
      <c r="F19" s="31"/>
      <c r="G19" s="36"/>
      <c r="I19" s="196" t="s">
        <v>62</v>
      </c>
      <c r="J19" s="197"/>
      <c r="K19" s="198"/>
      <c r="L19" s="42" t="s">
        <v>75</v>
      </c>
      <c r="M19" s="31"/>
      <c r="N19" s="31"/>
      <c r="O19" s="36"/>
    </row>
    <row r="20" spans="1:15" ht="15">
      <c r="A20" s="191" t="s">
        <v>63</v>
      </c>
      <c r="B20" s="192"/>
      <c r="C20" s="193"/>
      <c r="D20" s="194">
        <f>D17</f>
        <v>67</v>
      </c>
      <c r="E20" s="194"/>
      <c r="F20" s="194"/>
      <c r="G20" s="195"/>
      <c r="I20" s="191" t="s">
        <v>63</v>
      </c>
      <c r="J20" s="192"/>
      <c r="K20" s="193"/>
      <c r="L20" s="194">
        <f>L17</f>
        <v>67</v>
      </c>
      <c r="M20" s="194"/>
      <c r="N20" s="194"/>
      <c r="O20" s="195"/>
    </row>
    <row r="21" spans="1:15" ht="15.75" thickBot="1">
      <c r="A21" s="204" t="s">
        <v>64</v>
      </c>
      <c r="B21" s="205"/>
      <c r="C21" s="206"/>
      <c r="D21" s="209">
        <f>D6/D20</f>
        <v>28.9570903536824</v>
      </c>
      <c r="E21" s="209"/>
      <c r="F21" s="209"/>
      <c r="G21" s="210"/>
      <c r="I21" s="204" t="s">
        <v>64</v>
      </c>
      <c r="J21" s="205"/>
      <c r="K21" s="206"/>
      <c r="L21" s="209">
        <f>L6/L20</f>
        <v>29.106144139690077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75</v>
      </c>
      <c r="E22" s="202"/>
      <c r="F22" s="202"/>
      <c r="G22" s="203"/>
      <c r="I22" s="199" t="s">
        <v>65</v>
      </c>
      <c r="J22" s="200"/>
      <c r="K22" s="201"/>
      <c r="L22" s="202" t="s">
        <v>75</v>
      </c>
      <c r="M22" s="202"/>
      <c r="N22" s="202"/>
      <c r="O22" s="203"/>
    </row>
  </sheetData>
  <sheetProtection/>
  <mergeCells count="60">
    <mergeCell ref="L6:O6"/>
    <mergeCell ref="D8:G8"/>
    <mergeCell ref="L8:O8"/>
    <mergeCell ref="A8:C8"/>
    <mergeCell ref="I6:K6"/>
    <mergeCell ref="I8:K8"/>
    <mergeCell ref="D6:G6"/>
    <mergeCell ref="I12:K12"/>
    <mergeCell ref="L9:O9"/>
    <mergeCell ref="L22:O22"/>
    <mergeCell ref="D20:G20"/>
    <mergeCell ref="L20:O20"/>
    <mergeCell ref="D21:G21"/>
    <mergeCell ref="L21:O21"/>
    <mergeCell ref="A15:C15"/>
    <mergeCell ref="I15:K15"/>
    <mergeCell ref="A16:C16"/>
    <mergeCell ref="I16:K16"/>
    <mergeCell ref="A19:C19"/>
    <mergeCell ref="I19:K19"/>
    <mergeCell ref="D22:G22"/>
    <mergeCell ref="L5:O5"/>
    <mergeCell ref="D7:G7"/>
    <mergeCell ref="L7:O7"/>
    <mergeCell ref="A20:C20"/>
    <mergeCell ref="I20:K20"/>
    <mergeCell ref="A14:C14"/>
    <mergeCell ref="I14:K14"/>
    <mergeCell ref="A17:C17"/>
    <mergeCell ref="I17:K17"/>
    <mergeCell ref="A18:C18"/>
    <mergeCell ref="I18:K18"/>
    <mergeCell ref="A21:C21"/>
    <mergeCell ref="I21:K21"/>
    <mergeCell ref="A22:C22"/>
    <mergeCell ref="I22:K22"/>
    <mergeCell ref="A13:C13"/>
    <mergeCell ref="I13:K13"/>
    <mergeCell ref="A9:C9"/>
    <mergeCell ref="I9:K9"/>
    <mergeCell ref="A10:C10"/>
    <mergeCell ref="I10:K10"/>
    <mergeCell ref="D9:G9"/>
    <mergeCell ref="A11:C11"/>
    <mergeCell ref="I11:K11"/>
    <mergeCell ref="A12:C12"/>
    <mergeCell ref="A7:C7"/>
    <mergeCell ref="I7:K7"/>
    <mergeCell ref="D5:G5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101</v>
      </c>
      <c r="E3" s="171"/>
      <c r="F3" s="171"/>
      <c r="G3" s="172"/>
      <c r="I3" s="168" t="s">
        <v>66</v>
      </c>
      <c r="J3" s="169"/>
      <c r="K3" s="170"/>
      <c r="L3" s="171" t="s">
        <v>101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1900</v>
      </c>
      <c r="E5" s="173"/>
      <c r="F5" s="173"/>
      <c r="G5" s="174"/>
      <c r="I5" s="139" t="s">
        <v>122</v>
      </c>
      <c r="J5" s="140"/>
      <c r="K5" s="141"/>
      <c r="L5" s="173">
        <v>1900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1839.2935898047826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1840.8655115905365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0.063</v>
      </c>
      <c r="E7" s="207"/>
      <c r="F7" s="207"/>
      <c r="G7" s="208"/>
      <c r="I7" s="142" t="s">
        <v>120</v>
      </c>
      <c r="J7" s="143"/>
      <c r="K7" s="135"/>
      <c r="L7" s="207">
        <v>0.058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0.05291002682234144</v>
      </c>
      <c r="E8" s="179"/>
      <c r="F8" s="179"/>
      <c r="G8" s="180"/>
      <c r="I8" s="142" t="s">
        <v>121</v>
      </c>
      <c r="J8" s="143"/>
      <c r="K8" s="135"/>
      <c r="L8" s="178">
        <f>L5*L7/1.23/L6</f>
        <v>0.04866922399863376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600</v>
      </c>
      <c r="E10" s="34"/>
      <c r="F10" s="34"/>
      <c r="G10" s="35"/>
      <c r="I10" s="191" t="s">
        <v>55</v>
      </c>
      <c r="J10" s="192"/>
      <c r="K10" s="193"/>
      <c r="L10" s="41">
        <v>600</v>
      </c>
      <c r="M10" s="34"/>
      <c r="N10" s="34"/>
      <c r="O10" s="35"/>
    </row>
    <row r="11" spans="1:15" ht="15">
      <c r="A11" s="181" t="s">
        <v>56</v>
      </c>
      <c r="B11" s="182"/>
      <c r="C11" s="183"/>
      <c r="D11" s="39" t="s">
        <v>91</v>
      </c>
      <c r="E11" s="25"/>
      <c r="F11" s="25"/>
      <c r="G11" s="30"/>
      <c r="I11" s="181" t="s">
        <v>56</v>
      </c>
      <c r="J11" s="182"/>
      <c r="K11" s="183"/>
      <c r="L11" s="39" t="s">
        <v>91</v>
      </c>
      <c r="M11" s="25"/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/>
      <c r="F12" s="25"/>
      <c r="G12" s="30"/>
      <c r="I12" s="181" t="s">
        <v>57</v>
      </c>
      <c r="J12" s="182"/>
      <c r="K12" s="183"/>
      <c r="L12" s="39">
        <v>1</v>
      </c>
      <c r="M12" s="25"/>
      <c r="N12" s="25"/>
      <c r="O12" s="30"/>
    </row>
    <row r="13" spans="1:15" ht="15">
      <c r="A13" s="181" t="s">
        <v>58</v>
      </c>
      <c r="B13" s="182"/>
      <c r="C13" s="183"/>
      <c r="D13" s="39">
        <v>0</v>
      </c>
      <c r="E13" s="25"/>
      <c r="F13" s="25"/>
      <c r="G13" s="30"/>
      <c r="I13" s="181" t="s">
        <v>58</v>
      </c>
      <c r="J13" s="182"/>
      <c r="K13" s="183"/>
      <c r="L13" s="39">
        <v>0</v>
      </c>
      <c r="M13" s="25"/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/>
      <c r="F14" s="25"/>
      <c r="G14" s="30"/>
      <c r="I14" s="181" t="s">
        <v>67</v>
      </c>
      <c r="J14" s="182"/>
      <c r="K14" s="183"/>
      <c r="L14" s="39">
        <v>0</v>
      </c>
      <c r="M14" s="25"/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/>
      <c r="F15" s="25"/>
      <c r="G15" s="30"/>
      <c r="I15" s="181" t="s">
        <v>59</v>
      </c>
      <c r="J15" s="182"/>
      <c r="K15" s="183"/>
      <c r="L15" s="39">
        <v>0</v>
      </c>
      <c r="M15" s="25"/>
      <c r="N15" s="25"/>
      <c r="O15" s="30"/>
    </row>
    <row r="16" spans="1:15" ht="15">
      <c r="A16" s="181" t="s">
        <v>60</v>
      </c>
      <c r="B16" s="182"/>
      <c r="C16" s="183"/>
      <c r="D16" s="39">
        <v>0</v>
      </c>
      <c r="E16" s="25"/>
      <c r="F16" s="25"/>
      <c r="G16" s="30"/>
      <c r="I16" s="181" t="s">
        <v>60</v>
      </c>
      <c r="J16" s="182"/>
      <c r="K16" s="183"/>
      <c r="L16" s="39">
        <v>0</v>
      </c>
      <c r="M16" s="25"/>
      <c r="N16" s="25"/>
      <c r="O16" s="30"/>
    </row>
    <row r="17" spans="1:15" ht="15">
      <c r="A17" s="181" t="s">
        <v>86</v>
      </c>
      <c r="B17" s="182"/>
      <c r="C17" s="183"/>
      <c r="D17" s="39">
        <v>70</v>
      </c>
      <c r="E17" s="25"/>
      <c r="F17" s="25"/>
      <c r="G17" s="30"/>
      <c r="I17" s="181" t="s">
        <v>86</v>
      </c>
      <c r="J17" s="182"/>
      <c r="K17" s="183"/>
      <c r="L17" s="39">
        <v>70</v>
      </c>
      <c r="M17" s="25"/>
      <c r="N17" s="25"/>
      <c r="O17" s="30"/>
    </row>
    <row r="18" spans="1:15" ht="15">
      <c r="A18" s="181" t="s">
        <v>61</v>
      </c>
      <c r="B18" s="182"/>
      <c r="C18" s="183"/>
      <c r="D18" s="54">
        <f>D6/D17</f>
        <v>26.275622711496894</v>
      </c>
      <c r="E18" s="25"/>
      <c r="F18" s="25"/>
      <c r="G18" s="30"/>
      <c r="I18" s="181" t="s">
        <v>61</v>
      </c>
      <c r="J18" s="182"/>
      <c r="K18" s="183"/>
      <c r="L18" s="54">
        <f>L6/L17</f>
        <v>26.298078737007664</v>
      </c>
      <c r="M18" s="25"/>
      <c r="N18" s="25"/>
      <c r="O18" s="30"/>
    </row>
    <row r="19" spans="1:15" ht="15.75" thickBot="1">
      <c r="A19" s="196" t="s">
        <v>62</v>
      </c>
      <c r="B19" s="197"/>
      <c r="C19" s="198"/>
      <c r="D19" s="42" t="s">
        <v>75</v>
      </c>
      <c r="E19" s="31"/>
      <c r="F19" s="31"/>
      <c r="G19" s="36"/>
      <c r="I19" s="196" t="s">
        <v>62</v>
      </c>
      <c r="J19" s="197"/>
      <c r="K19" s="198"/>
      <c r="L19" s="42" t="s">
        <v>75</v>
      </c>
      <c r="M19" s="31"/>
      <c r="N19" s="31"/>
      <c r="O19" s="36"/>
    </row>
    <row r="20" spans="1:15" ht="15">
      <c r="A20" s="191" t="s">
        <v>63</v>
      </c>
      <c r="B20" s="192"/>
      <c r="C20" s="193"/>
      <c r="D20" s="194">
        <f>D17</f>
        <v>70</v>
      </c>
      <c r="E20" s="194"/>
      <c r="F20" s="194"/>
      <c r="G20" s="195"/>
      <c r="I20" s="191" t="s">
        <v>63</v>
      </c>
      <c r="J20" s="192"/>
      <c r="K20" s="193"/>
      <c r="L20" s="194">
        <f>L17</f>
        <v>70</v>
      </c>
      <c r="M20" s="194"/>
      <c r="N20" s="194"/>
      <c r="O20" s="195"/>
    </row>
    <row r="21" spans="1:15" ht="15.75" thickBot="1">
      <c r="A21" s="204" t="s">
        <v>64</v>
      </c>
      <c r="B21" s="205"/>
      <c r="C21" s="206"/>
      <c r="D21" s="209">
        <f>D6/D20</f>
        <v>26.275622711496894</v>
      </c>
      <c r="E21" s="209"/>
      <c r="F21" s="209"/>
      <c r="G21" s="210"/>
      <c r="I21" s="204" t="s">
        <v>64</v>
      </c>
      <c r="J21" s="205"/>
      <c r="K21" s="206"/>
      <c r="L21" s="209">
        <f>L6/L20</f>
        <v>26.298078737007664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75</v>
      </c>
      <c r="E22" s="202"/>
      <c r="F22" s="202"/>
      <c r="G22" s="203"/>
      <c r="I22" s="199" t="s">
        <v>65</v>
      </c>
      <c r="J22" s="200"/>
      <c r="K22" s="201"/>
      <c r="L22" s="202" t="s">
        <v>75</v>
      </c>
      <c r="M22" s="202"/>
      <c r="N22" s="202"/>
      <c r="O22" s="203"/>
    </row>
  </sheetData>
  <sheetProtection/>
  <mergeCells count="60">
    <mergeCell ref="A6:C6"/>
    <mergeCell ref="A8:C8"/>
    <mergeCell ref="I6:K6"/>
    <mergeCell ref="I8:K8"/>
    <mergeCell ref="D6:G6"/>
    <mergeCell ref="A21:C21"/>
    <mergeCell ref="I21:K21"/>
    <mergeCell ref="D21:G21"/>
    <mergeCell ref="A16:C16"/>
    <mergeCell ref="A19:C19"/>
    <mergeCell ref="I19:K19"/>
    <mergeCell ref="A20:C20"/>
    <mergeCell ref="I20:K20"/>
    <mergeCell ref="A22:C22"/>
    <mergeCell ref="D22:G22"/>
    <mergeCell ref="I22:K22"/>
    <mergeCell ref="L22:O22"/>
    <mergeCell ref="D20:G20"/>
    <mergeCell ref="L20:O20"/>
    <mergeCell ref="I16:K16"/>
    <mergeCell ref="L5:O5"/>
    <mergeCell ref="L6:O6"/>
    <mergeCell ref="D8:G8"/>
    <mergeCell ref="L8:O8"/>
    <mergeCell ref="I14:K14"/>
    <mergeCell ref="A15:C15"/>
    <mergeCell ref="I15:K15"/>
    <mergeCell ref="A10:C10"/>
    <mergeCell ref="I10:K10"/>
    <mergeCell ref="A11:C11"/>
    <mergeCell ref="L21:O21"/>
    <mergeCell ref="L7:O7"/>
    <mergeCell ref="L9:O9"/>
    <mergeCell ref="A17:C17"/>
    <mergeCell ref="I17:K17"/>
    <mergeCell ref="A18:C18"/>
    <mergeCell ref="I18:K18"/>
    <mergeCell ref="A13:C13"/>
    <mergeCell ref="I13:K13"/>
    <mergeCell ref="A14:C14"/>
    <mergeCell ref="I11:K11"/>
    <mergeCell ref="A12:C12"/>
    <mergeCell ref="I12:K12"/>
    <mergeCell ref="A7:C7"/>
    <mergeCell ref="I7:K7"/>
    <mergeCell ref="A9:C9"/>
    <mergeCell ref="I9:K9"/>
    <mergeCell ref="D7:G7"/>
    <mergeCell ref="D9:G9"/>
    <mergeCell ref="A4:C4"/>
    <mergeCell ref="I4:K4"/>
    <mergeCell ref="A5:C5"/>
    <mergeCell ref="I5:K5"/>
    <mergeCell ref="D5:G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30" customHeight="1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102</v>
      </c>
      <c r="E3" s="223"/>
      <c r="F3" s="223"/>
      <c r="G3" s="224"/>
      <c r="I3" s="168" t="s">
        <v>80</v>
      </c>
      <c r="J3" s="169"/>
      <c r="K3" s="170"/>
      <c r="L3" s="222" t="s">
        <v>102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950</v>
      </c>
      <c r="E6" s="244"/>
      <c r="F6" s="244"/>
      <c r="G6" s="245"/>
      <c r="I6" s="139" t="s">
        <v>122</v>
      </c>
      <c r="J6" s="140"/>
      <c r="K6" s="141"/>
      <c r="L6" s="243">
        <v>950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845.569906325742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845.9605796595118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0.063</v>
      </c>
      <c r="E8" s="247"/>
      <c r="F8" s="247"/>
      <c r="G8" s="248"/>
      <c r="I8" s="142" t="s">
        <v>120</v>
      </c>
      <c r="J8" s="143"/>
      <c r="K8" s="135"/>
      <c r="L8" s="246">
        <v>0.058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0.057545255834377994</v>
      </c>
      <c r="E9" s="179"/>
      <c r="F9" s="179"/>
      <c r="G9" s="180"/>
      <c r="I9" s="142" t="s">
        <v>121</v>
      </c>
      <c r="J9" s="143"/>
      <c r="K9" s="135"/>
      <c r="L9" s="178">
        <f>L6*L8/1.23/L7</f>
        <v>0.05295370617093031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2300</v>
      </c>
      <c r="E12" s="28"/>
      <c r="F12" s="28"/>
      <c r="G12" s="29"/>
      <c r="I12" s="191" t="s">
        <v>71</v>
      </c>
      <c r="J12" s="192"/>
      <c r="K12" s="193"/>
      <c r="L12" s="59">
        <v>2300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>
        <v>0</v>
      </c>
      <c r="E14" s="24"/>
      <c r="F14" s="24"/>
      <c r="G14" s="47"/>
      <c r="I14" s="216" t="s">
        <v>56</v>
      </c>
      <c r="J14" s="217"/>
      <c r="K14" s="218"/>
      <c r="L14" s="44">
        <v>0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100</v>
      </c>
      <c r="E15" s="24"/>
      <c r="F15" s="24"/>
      <c r="G15" s="45"/>
      <c r="I15" s="216" t="s">
        <v>73</v>
      </c>
      <c r="J15" s="217"/>
      <c r="K15" s="218"/>
      <c r="L15" s="44">
        <v>100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4000</v>
      </c>
      <c r="E16" s="25"/>
      <c r="F16" s="26"/>
      <c r="G16" s="47"/>
      <c r="I16" s="216" t="s">
        <v>81</v>
      </c>
      <c r="J16" s="217"/>
      <c r="K16" s="218"/>
      <c r="L16" s="46">
        <v>4000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0.21139247658143548</v>
      </c>
      <c r="E17" s="43"/>
      <c r="F17" s="43"/>
      <c r="G17" s="49"/>
      <c r="I17" s="231" t="s">
        <v>76</v>
      </c>
      <c r="J17" s="232"/>
      <c r="K17" s="233"/>
      <c r="L17" s="48">
        <f>L7/L16</f>
        <v>0.21149014491487797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78</v>
      </c>
      <c r="E18" s="27"/>
      <c r="F18" s="27"/>
      <c r="G18" s="53"/>
      <c r="I18" s="234" t="s">
        <v>77</v>
      </c>
      <c r="J18" s="235"/>
      <c r="K18" s="236"/>
      <c r="L18" s="58" t="s">
        <v>78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0.21139247658143548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0.21149014491487797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78</v>
      </c>
      <c r="E20" s="253"/>
      <c r="F20" s="253"/>
      <c r="G20" s="254"/>
      <c r="I20" s="249" t="s">
        <v>79</v>
      </c>
      <c r="J20" s="250"/>
      <c r="K20" s="251"/>
      <c r="L20" s="252" t="s">
        <v>78</v>
      </c>
      <c r="M20" s="253"/>
      <c r="N20" s="253"/>
      <c r="O20" s="254"/>
    </row>
  </sheetData>
  <sheetProtection/>
  <mergeCells count="58">
    <mergeCell ref="I16:K16"/>
    <mergeCell ref="I12:K12"/>
    <mergeCell ref="I11:K11"/>
    <mergeCell ref="L11:O11"/>
    <mergeCell ref="I13:K13"/>
    <mergeCell ref="I14:K14"/>
    <mergeCell ref="I15:K15"/>
    <mergeCell ref="I17:K17"/>
    <mergeCell ref="I18:K18"/>
    <mergeCell ref="I19:K19"/>
    <mergeCell ref="L19:O19"/>
    <mergeCell ref="A20:C20"/>
    <mergeCell ref="D20:G20"/>
    <mergeCell ref="I20:K20"/>
    <mergeCell ref="L20:O20"/>
    <mergeCell ref="I10:K10"/>
    <mergeCell ref="L10:O10"/>
    <mergeCell ref="I7:K7"/>
    <mergeCell ref="I9:K9"/>
    <mergeCell ref="L7:O7"/>
    <mergeCell ref="L9:O9"/>
    <mergeCell ref="D8:G8"/>
    <mergeCell ref="I2:O2"/>
    <mergeCell ref="I3:K3"/>
    <mergeCell ref="L3:O3"/>
    <mergeCell ref="I4:K4"/>
    <mergeCell ref="L4:O4"/>
    <mergeCell ref="I6:K6"/>
    <mergeCell ref="L6:O6"/>
    <mergeCell ref="I8:K8"/>
    <mergeCell ref="L8:O8"/>
    <mergeCell ref="A18:C18"/>
    <mergeCell ref="A19:C19"/>
    <mergeCell ref="D19:G19"/>
    <mergeCell ref="A13:C13"/>
    <mergeCell ref="A14:C14"/>
    <mergeCell ref="A15:C15"/>
    <mergeCell ref="A16:C16"/>
    <mergeCell ref="D7:G7"/>
    <mergeCell ref="D9:G9"/>
    <mergeCell ref="I5:K5"/>
    <mergeCell ref="A17:C17"/>
    <mergeCell ref="A11:C11"/>
    <mergeCell ref="D11:G11"/>
    <mergeCell ref="A12:C12"/>
    <mergeCell ref="A6:C6"/>
    <mergeCell ref="D6:G6"/>
    <mergeCell ref="A8:C8"/>
    <mergeCell ref="A10:C10"/>
    <mergeCell ref="D10:G10"/>
    <mergeCell ref="A2:G2"/>
    <mergeCell ref="A3:C3"/>
    <mergeCell ref="D3:G3"/>
    <mergeCell ref="A4:C4"/>
    <mergeCell ref="A5:C5"/>
    <mergeCell ref="D4:G4"/>
    <mergeCell ref="A7:C7"/>
    <mergeCell ref="A9:C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104</v>
      </c>
      <c r="E3" s="223"/>
      <c r="F3" s="223"/>
      <c r="G3" s="224"/>
      <c r="I3" s="168" t="s">
        <v>80</v>
      </c>
      <c r="J3" s="169"/>
      <c r="K3" s="170"/>
      <c r="L3" s="222" t="s">
        <v>104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885</v>
      </c>
      <c r="E6" s="244"/>
      <c r="F6" s="244"/>
      <c r="G6" s="245"/>
      <c r="I6" s="139" t="s">
        <v>122</v>
      </c>
      <c r="J6" s="140"/>
      <c r="K6" s="141"/>
      <c r="L6" s="243">
        <v>855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786.1137738279799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759.6768128916741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0.085</v>
      </c>
      <c r="E8" s="247"/>
      <c r="F8" s="247"/>
      <c r="G8" s="248"/>
      <c r="I8" s="142" t="s">
        <v>120</v>
      </c>
      <c r="J8" s="143"/>
      <c r="K8" s="135"/>
      <c r="L8" s="246">
        <v>0.082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0.07779858160677487</v>
      </c>
      <c r="E9" s="179"/>
      <c r="F9" s="179"/>
      <c r="G9" s="180"/>
      <c r="I9" s="142" t="s">
        <v>121</v>
      </c>
      <c r="J9" s="143"/>
      <c r="K9" s="135"/>
      <c r="L9" s="178">
        <f>L6*L8/1.23/L7</f>
        <v>0.07503190703298179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1200</v>
      </c>
      <c r="E12" s="28"/>
      <c r="F12" s="28"/>
      <c r="G12" s="29"/>
      <c r="I12" s="191" t="s">
        <v>71</v>
      </c>
      <c r="J12" s="192"/>
      <c r="K12" s="193"/>
      <c r="L12" s="59">
        <v>1200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>
        <v>0</v>
      </c>
      <c r="E14" s="24"/>
      <c r="F14" s="24"/>
      <c r="G14" s="47"/>
      <c r="I14" s="216" t="s">
        <v>56</v>
      </c>
      <c r="J14" s="217"/>
      <c r="K14" s="218"/>
      <c r="L14" s="44">
        <v>0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100</v>
      </c>
      <c r="E15" s="24"/>
      <c r="F15" s="24"/>
      <c r="G15" s="45"/>
      <c r="I15" s="216" t="s">
        <v>73</v>
      </c>
      <c r="J15" s="217"/>
      <c r="K15" s="218"/>
      <c r="L15" s="44">
        <v>100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3950</v>
      </c>
      <c r="E16" s="25"/>
      <c r="F16" s="26"/>
      <c r="G16" s="47"/>
      <c r="I16" s="216" t="s">
        <v>81</v>
      </c>
      <c r="J16" s="217"/>
      <c r="K16" s="218"/>
      <c r="L16" s="46">
        <v>3950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0.19901614527290631</v>
      </c>
      <c r="E17" s="43"/>
      <c r="F17" s="43"/>
      <c r="G17" s="49"/>
      <c r="I17" s="231" t="s">
        <v>76</v>
      </c>
      <c r="J17" s="232"/>
      <c r="K17" s="233"/>
      <c r="L17" s="48">
        <f>L7/L16</f>
        <v>0.1923232437700441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78</v>
      </c>
      <c r="E18" s="27"/>
      <c r="F18" s="27"/>
      <c r="G18" s="53"/>
      <c r="I18" s="234" t="s">
        <v>77</v>
      </c>
      <c r="J18" s="235"/>
      <c r="K18" s="236"/>
      <c r="L18" s="58" t="s">
        <v>78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0.19901614527290631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0.1923232437700441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78</v>
      </c>
      <c r="E20" s="253"/>
      <c r="F20" s="253"/>
      <c r="G20" s="254"/>
      <c r="I20" s="249" t="s">
        <v>79</v>
      </c>
      <c r="J20" s="250"/>
      <c r="K20" s="251"/>
      <c r="L20" s="252" t="s">
        <v>78</v>
      </c>
      <c r="M20" s="253"/>
      <c r="N20" s="253"/>
      <c r="O20" s="254"/>
    </row>
  </sheetData>
  <sheetProtection/>
  <mergeCells count="58">
    <mergeCell ref="L9:O9"/>
    <mergeCell ref="A9:C9"/>
    <mergeCell ref="I7:K7"/>
    <mergeCell ref="I9:K9"/>
    <mergeCell ref="D7:G7"/>
    <mergeCell ref="D9:G9"/>
    <mergeCell ref="A20:C20"/>
    <mergeCell ref="D20:G20"/>
    <mergeCell ref="I20:K20"/>
    <mergeCell ref="L20:O20"/>
    <mergeCell ref="I19:K19"/>
    <mergeCell ref="L19:O19"/>
    <mergeCell ref="A18:C18"/>
    <mergeCell ref="I18:K18"/>
    <mergeCell ref="D19:G19"/>
    <mergeCell ref="A19:C19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L7:O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105</v>
      </c>
      <c r="E3" s="223"/>
      <c r="F3" s="223"/>
      <c r="G3" s="224"/>
      <c r="I3" s="168" t="s">
        <v>80</v>
      </c>
      <c r="J3" s="169"/>
      <c r="K3" s="170"/>
      <c r="L3" s="222" t="s">
        <v>105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1425</v>
      </c>
      <c r="E6" s="244"/>
      <c r="F6" s="244"/>
      <c r="G6" s="245"/>
      <c r="I6" s="139" t="s">
        <v>122</v>
      </c>
      <c r="J6" s="140"/>
      <c r="K6" s="141"/>
      <c r="L6" s="243">
        <v>1375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1265.8936174858613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1221.928656171074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0.084</v>
      </c>
      <c r="E8" s="247"/>
      <c r="F8" s="247"/>
      <c r="G8" s="248"/>
      <c r="I8" s="142" t="s">
        <v>120</v>
      </c>
      <c r="J8" s="143"/>
      <c r="K8" s="135"/>
      <c r="L8" s="246">
        <v>0.08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0.0768761859815749</v>
      </c>
      <c r="E9" s="179"/>
      <c r="F9" s="179"/>
      <c r="G9" s="180"/>
      <c r="I9" s="142" t="s">
        <v>121</v>
      </c>
      <c r="J9" s="143"/>
      <c r="K9" s="135"/>
      <c r="L9" s="178">
        <f>L6*L8/1.23/L7</f>
        <v>0.07318831083737387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1200</v>
      </c>
      <c r="E12" s="28"/>
      <c r="F12" s="28"/>
      <c r="G12" s="29"/>
      <c r="I12" s="191" t="s">
        <v>71</v>
      </c>
      <c r="J12" s="192"/>
      <c r="K12" s="193"/>
      <c r="L12" s="59">
        <v>1200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>
        <v>0</v>
      </c>
      <c r="E14" s="24"/>
      <c r="F14" s="24"/>
      <c r="G14" s="47"/>
      <c r="I14" s="216" t="s">
        <v>56</v>
      </c>
      <c r="J14" s="217"/>
      <c r="K14" s="218"/>
      <c r="L14" s="44">
        <v>0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90</v>
      </c>
      <c r="E15" s="24"/>
      <c r="F15" s="24"/>
      <c r="G15" s="45"/>
      <c r="I15" s="216" t="s">
        <v>73</v>
      </c>
      <c r="J15" s="217"/>
      <c r="K15" s="218"/>
      <c r="L15" s="44">
        <v>90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3950</v>
      </c>
      <c r="E16" s="25"/>
      <c r="F16" s="26"/>
      <c r="G16" s="47"/>
      <c r="I16" s="216" t="s">
        <v>81</v>
      </c>
      <c r="J16" s="217"/>
      <c r="K16" s="218"/>
      <c r="L16" s="46">
        <v>3950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0.3204793968318636</v>
      </c>
      <c r="E17" s="43"/>
      <c r="F17" s="43"/>
      <c r="G17" s="49"/>
      <c r="I17" s="231" t="s">
        <v>76</v>
      </c>
      <c r="J17" s="232"/>
      <c r="K17" s="233"/>
      <c r="L17" s="48">
        <f>L7/L16</f>
        <v>0.3093490268787529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0.3204793968318636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0.3093490268787529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106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27" sqref="I2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107</v>
      </c>
      <c r="E3" s="223"/>
      <c r="F3" s="223"/>
      <c r="G3" s="224"/>
      <c r="I3" s="168" t="s">
        <v>80</v>
      </c>
      <c r="J3" s="169"/>
      <c r="K3" s="170"/>
      <c r="L3" s="222" t="s">
        <v>107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1250</v>
      </c>
      <c r="E6" s="244"/>
      <c r="F6" s="244"/>
      <c r="G6" s="245"/>
      <c r="I6" s="139" t="s">
        <v>122</v>
      </c>
      <c r="J6" s="140"/>
      <c r="K6" s="141"/>
      <c r="L6" s="243">
        <v>1200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1108.3768223537204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1064.0417494595715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0.104</v>
      </c>
      <c r="E8" s="247"/>
      <c r="F8" s="247"/>
      <c r="G8" s="248"/>
      <c r="I8" s="142" t="s">
        <v>120</v>
      </c>
      <c r="J8" s="143"/>
      <c r="K8" s="135"/>
      <c r="L8" s="246">
        <v>0.104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0.09535661047668455</v>
      </c>
      <c r="E9" s="179"/>
      <c r="F9" s="179"/>
      <c r="G9" s="180"/>
      <c r="I9" s="142" t="s">
        <v>121</v>
      </c>
      <c r="J9" s="143"/>
      <c r="K9" s="135"/>
      <c r="L9" s="178">
        <f>L6*L8/1.23/L7</f>
        <v>0.09535661047668456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600</v>
      </c>
      <c r="E12" s="28"/>
      <c r="F12" s="28"/>
      <c r="G12" s="29"/>
      <c r="I12" s="191" t="s">
        <v>71</v>
      </c>
      <c r="J12" s="192"/>
      <c r="K12" s="193"/>
      <c r="L12" s="59">
        <v>600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>
        <v>0</v>
      </c>
      <c r="E14" s="24"/>
      <c r="F14" s="24"/>
      <c r="G14" s="47"/>
      <c r="I14" s="216" t="s">
        <v>56</v>
      </c>
      <c r="J14" s="217"/>
      <c r="K14" s="218"/>
      <c r="L14" s="44">
        <v>0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70</v>
      </c>
      <c r="E15" s="24"/>
      <c r="F15" s="24"/>
      <c r="G15" s="45"/>
      <c r="I15" s="216" t="s">
        <v>73</v>
      </c>
      <c r="J15" s="217"/>
      <c r="K15" s="218"/>
      <c r="L15" s="44">
        <v>70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3750</v>
      </c>
      <c r="E16" s="25"/>
      <c r="F16" s="26"/>
      <c r="G16" s="47"/>
      <c r="I16" s="216" t="s">
        <v>81</v>
      </c>
      <c r="J16" s="217"/>
      <c r="K16" s="218"/>
      <c r="L16" s="46">
        <v>3700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0.29556715262765876</v>
      </c>
      <c r="E17" s="43"/>
      <c r="F17" s="43"/>
      <c r="G17" s="49"/>
      <c r="I17" s="231" t="s">
        <v>76</v>
      </c>
      <c r="J17" s="232"/>
      <c r="K17" s="233"/>
      <c r="L17" s="48">
        <f>L7/L16</f>
        <v>0.2875788512052896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78</v>
      </c>
      <c r="E18" s="27"/>
      <c r="F18" s="27"/>
      <c r="G18" s="53"/>
      <c r="I18" s="234" t="s">
        <v>77</v>
      </c>
      <c r="J18" s="235"/>
      <c r="K18" s="236"/>
      <c r="L18" s="58" t="s">
        <v>78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0.29556715262765876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0.2875788512052896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78</v>
      </c>
      <c r="E20" s="253"/>
      <c r="F20" s="253"/>
      <c r="G20" s="254"/>
      <c r="I20" s="249" t="s">
        <v>79</v>
      </c>
      <c r="J20" s="250"/>
      <c r="K20" s="251"/>
      <c r="L20" s="252" t="s">
        <v>78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32" sqref="F32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108</v>
      </c>
      <c r="E3" s="223"/>
      <c r="F3" s="223"/>
      <c r="G3" s="224"/>
      <c r="I3" s="168" t="s">
        <v>80</v>
      </c>
      <c r="J3" s="169"/>
      <c r="K3" s="170"/>
      <c r="L3" s="222" t="s">
        <v>108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1330</v>
      </c>
      <c r="E6" s="244"/>
      <c r="F6" s="244"/>
      <c r="G6" s="245"/>
      <c r="I6" s="139" t="s">
        <v>122</v>
      </c>
      <c r="J6" s="140"/>
      <c r="K6" s="141"/>
      <c r="L6" s="243">
        <v>1260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1180.844378452737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1118.5910430814247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0.09</v>
      </c>
      <c r="E8" s="247"/>
      <c r="F8" s="247"/>
      <c r="G8" s="248"/>
      <c r="I8" s="142" t="s">
        <v>120</v>
      </c>
      <c r="J8" s="143"/>
      <c r="K8" s="135"/>
      <c r="L8" s="246">
        <v>0.091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0.08241312314010969</v>
      </c>
      <c r="E9" s="179"/>
      <c r="F9" s="179"/>
      <c r="G9" s="180"/>
      <c r="I9" s="142" t="s">
        <v>121</v>
      </c>
      <c r="J9" s="143"/>
      <c r="K9" s="135"/>
      <c r="L9" s="178">
        <f>L6*L8/1.23/L7</f>
        <v>0.08333654446072325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1400</v>
      </c>
      <c r="E12" s="28"/>
      <c r="F12" s="28"/>
      <c r="G12" s="29"/>
      <c r="I12" s="191" t="s">
        <v>71</v>
      </c>
      <c r="J12" s="192"/>
      <c r="K12" s="193"/>
      <c r="L12" s="59">
        <v>1400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>
        <v>0</v>
      </c>
      <c r="E14" s="24"/>
      <c r="F14" s="24"/>
      <c r="G14" s="47"/>
      <c r="I14" s="216" t="s">
        <v>56</v>
      </c>
      <c r="J14" s="217"/>
      <c r="K14" s="218"/>
      <c r="L14" s="44">
        <v>0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70</v>
      </c>
      <c r="E15" s="24"/>
      <c r="F15" s="24"/>
      <c r="G15" s="45"/>
      <c r="I15" s="216" t="s">
        <v>73</v>
      </c>
      <c r="J15" s="217"/>
      <c r="K15" s="218"/>
      <c r="L15" s="44">
        <v>70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/>
      <c r="F16" s="26"/>
      <c r="G16" s="47"/>
      <c r="I16" s="216" t="s">
        <v>81</v>
      </c>
      <c r="J16" s="217"/>
      <c r="K16" s="218"/>
      <c r="L16" s="46">
        <v>3900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0.30278060985967614</v>
      </c>
      <c r="E17" s="43"/>
      <c r="F17" s="43"/>
      <c r="G17" s="49"/>
      <c r="I17" s="231" t="s">
        <v>76</v>
      </c>
      <c r="J17" s="232"/>
      <c r="K17" s="233"/>
      <c r="L17" s="48">
        <f>L7/L16</f>
        <v>0.2868182161747243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0.30278060985967614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0.2868182161747243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78</v>
      </c>
      <c r="E20" s="253"/>
      <c r="F20" s="253"/>
      <c r="G20" s="254"/>
      <c r="I20" s="249" t="s">
        <v>79</v>
      </c>
      <c r="J20" s="250"/>
      <c r="K20" s="251"/>
      <c r="L20" s="252" t="s">
        <v>78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109</v>
      </c>
      <c r="E3" s="223"/>
      <c r="F3" s="223"/>
      <c r="G3" s="224"/>
      <c r="I3" s="168" t="s">
        <v>80</v>
      </c>
      <c r="J3" s="169"/>
      <c r="K3" s="170"/>
      <c r="L3" s="222" t="s">
        <v>109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2485</v>
      </c>
      <c r="E6" s="244"/>
      <c r="F6" s="244"/>
      <c r="G6" s="245"/>
      <c r="I6" s="139" t="s">
        <v>122</v>
      </c>
      <c r="J6" s="140"/>
      <c r="K6" s="141"/>
      <c r="L6" s="243">
        <v>2335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2202.022435967421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2067.3751555778767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0.111</v>
      </c>
      <c r="E8" s="247"/>
      <c r="F8" s="247"/>
      <c r="G8" s="248"/>
      <c r="I8" s="142" t="s">
        <v>120</v>
      </c>
      <c r="J8" s="143"/>
      <c r="K8" s="135"/>
      <c r="L8" s="246">
        <v>0.12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0.10184096851059217</v>
      </c>
      <c r="E9" s="179"/>
      <c r="F9" s="179"/>
      <c r="G9" s="180"/>
      <c r="I9" s="142" t="s">
        <v>121</v>
      </c>
      <c r="J9" s="143"/>
      <c r="K9" s="135"/>
      <c r="L9" s="178">
        <f>L6*L8/1.23/L7</f>
        <v>0.11019039163460588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900</v>
      </c>
      <c r="E12" s="28"/>
      <c r="F12" s="28"/>
      <c r="G12" s="29"/>
      <c r="I12" s="191" t="s">
        <v>71</v>
      </c>
      <c r="J12" s="192"/>
      <c r="K12" s="193"/>
      <c r="L12" s="59">
        <v>900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>
        <v>0</v>
      </c>
      <c r="E14" s="24"/>
      <c r="F14" s="24"/>
      <c r="G14" s="47"/>
      <c r="I14" s="216" t="s">
        <v>56</v>
      </c>
      <c r="J14" s="217"/>
      <c r="K14" s="218"/>
      <c r="L14" s="44">
        <v>0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70</v>
      </c>
      <c r="E15" s="24"/>
      <c r="F15" s="24"/>
      <c r="G15" s="45"/>
      <c r="I15" s="216" t="s">
        <v>73</v>
      </c>
      <c r="J15" s="217"/>
      <c r="K15" s="218"/>
      <c r="L15" s="44">
        <v>70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/>
      <c r="F16" s="26"/>
      <c r="G16" s="47"/>
      <c r="I16" s="216" t="s">
        <v>81</v>
      </c>
      <c r="J16" s="217"/>
      <c r="K16" s="218"/>
      <c r="L16" s="46">
        <v>3850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0.5646211374275439</v>
      </c>
      <c r="E17" s="43"/>
      <c r="F17" s="43"/>
      <c r="G17" s="49"/>
      <c r="I17" s="231" t="s">
        <v>76</v>
      </c>
      <c r="J17" s="232"/>
      <c r="K17" s="233"/>
      <c r="L17" s="48">
        <f>L7/L16</f>
        <v>0.5369805598903576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54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0.5646211374275439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0.5369805598903576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54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110</v>
      </c>
      <c r="E3" s="223"/>
      <c r="F3" s="223"/>
      <c r="G3" s="224"/>
      <c r="I3" s="168" t="s">
        <v>80</v>
      </c>
      <c r="J3" s="169"/>
      <c r="K3" s="170"/>
      <c r="L3" s="222" t="s">
        <v>110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1880</v>
      </c>
      <c r="E6" s="244"/>
      <c r="F6" s="244"/>
      <c r="G6" s="245"/>
      <c r="I6" s="139" t="s">
        <v>122</v>
      </c>
      <c r="J6" s="140"/>
      <c r="K6" s="141"/>
      <c r="L6" s="243">
        <v>1665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1662.5146334184917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1472.1127475598837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0.133</v>
      </c>
      <c r="E8" s="247"/>
      <c r="F8" s="247"/>
      <c r="G8" s="248"/>
      <c r="I8" s="142" t="s">
        <v>120</v>
      </c>
      <c r="J8" s="143"/>
      <c r="K8" s="135"/>
      <c r="L8" s="246">
        <v>0.135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0.12227534648975162</v>
      </c>
      <c r="E9" s="179"/>
      <c r="F9" s="179"/>
      <c r="G9" s="180"/>
      <c r="I9" s="142" t="s">
        <v>121</v>
      </c>
      <c r="J9" s="143"/>
      <c r="K9" s="135"/>
      <c r="L9" s="178">
        <f>L6*L8/1.23/L7</f>
        <v>0.12413716459009917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3200</v>
      </c>
      <c r="E12" s="28"/>
      <c r="F12" s="28"/>
      <c r="G12" s="29"/>
      <c r="I12" s="191" t="s">
        <v>71</v>
      </c>
      <c r="J12" s="192"/>
      <c r="K12" s="193"/>
      <c r="L12" s="59">
        <v>3200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 t="s">
        <v>111</v>
      </c>
      <c r="E14" s="24"/>
      <c r="F14" s="24"/>
      <c r="G14" s="47"/>
      <c r="I14" s="216" t="s">
        <v>56</v>
      </c>
      <c r="J14" s="217"/>
      <c r="K14" s="218"/>
      <c r="L14" s="44" t="s">
        <v>111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80</v>
      </c>
      <c r="E15" s="24"/>
      <c r="F15" s="24"/>
      <c r="G15" s="45"/>
      <c r="I15" s="216" t="s">
        <v>73</v>
      </c>
      <c r="J15" s="217"/>
      <c r="K15" s="218"/>
      <c r="L15" s="44">
        <v>80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3850</v>
      </c>
      <c r="E16" s="25"/>
      <c r="F16" s="26"/>
      <c r="G16" s="47"/>
      <c r="I16" s="216" t="s">
        <v>81</v>
      </c>
      <c r="J16" s="217"/>
      <c r="K16" s="218"/>
      <c r="L16" s="46">
        <v>3850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0.4318219827061017</v>
      </c>
      <c r="E17" s="43"/>
      <c r="F17" s="43"/>
      <c r="G17" s="49"/>
      <c r="I17" s="231" t="s">
        <v>76</v>
      </c>
      <c r="J17" s="232"/>
      <c r="K17" s="233"/>
      <c r="L17" s="48">
        <f>L7/L16</f>
        <v>0.38236694741815164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0.4318219827061017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0.38236694741815164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106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28" sqref="H28"/>
    </sheetView>
  </sheetViews>
  <sheetFormatPr defaultColWidth="11.421875" defaultRowHeight="15"/>
  <sheetData>
    <row r="1" spans="1:9" ht="30" customHeight="1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87</v>
      </c>
      <c r="E3" s="171"/>
      <c r="F3" s="171"/>
      <c r="G3" s="172"/>
      <c r="I3" s="168" t="s">
        <v>66</v>
      </c>
      <c r="J3" s="169"/>
      <c r="K3" s="170"/>
      <c r="L3" s="171" t="s">
        <v>87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84">
        <v>1200</v>
      </c>
      <c r="E5" s="185"/>
      <c r="F5" s="185"/>
      <c r="G5" s="186"/>
      <c r="I5" s="139" t="s">
        <v>122</v>
      </c>
      <c r="J5" s="140"/>
      <c r="K5" s="141"/>
      <c r="L5" s="173">
        <v>1240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1154.3124433201278</v>
      </c>
      <c r="E6" s="176"/>
      <c r="F6" s="176"/>
      <c r="G6" s="177"/>
      <c r="H6" s="118"/>
      <c r="I6" s="142" t="s">
        <v>52</v>
      </c>
      <c r="J6" s="143"/>
      <c r="K6" s="135"/>
      <c r="L6" s="175">
        <f>(L5*(1-L7)/1.022)+(L5*(L7)/1.23)</f>
        <v>1190.1222216918843</v>
      </c>
      <c r="M6" s="176"/>
      <c r="N6" s="176"/>
      <c r="O6" s="177"/>
    </row>
    <row r="7" spans="1:15" ht="15">
      <c r="A7" s="142" t="s">
        <v>120</v>
      </c>
      <c r="B7" s="143"/>
      <c r="C7" s="135"/>
      <c r="D7" s="187">
        <v>0.1</v>
      </c>
      <c r="E7" s="176"/>
      <c r="F7" s="176"/>
      <c r="G7" s="177"/>
      <c r="H7" s="120"/>
      <c r="I7" s="142" t="s">
        <v>120</v>
      </c>
      <c r="J7" s="143"/>
      <c r="K7" s="135"/>
      <c r="L7" s="207">
        <v>0.113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0.08451869004300365</v>
      </c>
      <c r="E8" s="179"/>
      <c r="F8" s="179"/>
      <c r="G8" s="180"/>
      <c r="H8" s="122"/>
      <c r="I8" s="142" t="s">
        <v>121</v>
      </c>
      <c r="J8" s="143"/>
      <c r="K8" s="135"/>
      <c r="L8" s="178">
        <f>L5*L7/1.23/L6</f>
        <v>0.09572016815638013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1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300</v>
      </c>
      <c r="E10" s="34"/>
      <c r="F10" s="34"/>
      <c r="G10" s="35"/>
      <c r="I10" s="191" t="s">
        <v>55</v>
      </c>
      <c r="J10" s="192"/>
      <c r="K10" s="193"/>
      <c r="L10" s="41">
        <v>300</v>
      </c>
      <c r="M10" s="34"/>
      <c r="N10" s="34"/>
      <c r="O10" s="35"/>
    </row>
    <row r="11" spans="1:15" ht="15">
      <c r="A11" s="181" t="s">
        <v>56</v>
      </c>
      <c r="B11" s="182"/>
      <c r="C11" s="183"/>
      <c r="D11" s="39">
        <v>0</v>
      </c>
      <c r="E11" s="25"/>
      <c r="F11" s="25"/>
      <c r="G11" s="30"/>
      <c r="I11" s="181" t="s">
        <v>56</v>
      </c>
      <c r="J11" s="182"/>
      <c r="K11" s="183"/>
      <c r="L11" s="39">
        <v>0</v>
      </c>
      <c r="M11" s="25"/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/>
      <c r="F12" s="25"/>
      <c r="G12" s="30"/>
      <c r="I12" s="181" t="s">
        <v>57</v>
      </c>
      <c r="J12" s="182"/>
      <c r="K12" s="183"/>
      <c r="L12" s="39">
        <v>1</v>
      </c>
      <c r="M12" s="25"/>
      <c r="N12" s="25"/>
      <c r="O12" s="30"/>
    </row>
    <row r="13" spans="1:15" ht="15">
      <c r="A13" s="181" t="s">
        <v>58</v>
      </c>
      <c r="B13" s="182"/>
      <c r="C13" s="183"/>
      <c r="D13" s="39">
        <v>0</v>
      </c>
      <c r="E13" s="25"/>
      <c r="F13" s="25"/>
      <c r="G13" s="30"/>
      <c r="I13" s="181" t="s">
        <v>58</v>
      </c>
      <c r="J13" s="182"/>
      <c r="K13" s="183"/>
      <c r="L13" s="39">
        <v>0</v>
      </c>
      <c r="M13" s="25"/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/>
      <c r="F14" s="25"/>
      <c r="G14" s="30"/>
      <c r="I14" s="181" t="s">
        <v>67</v>
      </c>
      <c r="J14" s="182"/>
      <c r="K14" s="183"/>
      <c r="L14" s="39">
        <v>0</v>
      </c>
      <c r="M14" s="25"/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/>
      <c r="F15" s="25"/>
      <c r="G15" s="30"/>
      <c r="I15" s="181" t="s">
        <v>59</v>
      </c>
      <c r="J15" s="182"/>
      <c r="K15" s="183"/>
      <c r="L15" s="39">
        <v>0</v>
      </c>
      <c r="M15" s="25"/>
      <c r="N15" s="25"/>
      <c r="O15" s="30"/>
    </row>
    <row r="16" spans="1:15" ht="15">
      <c r="A16" s="181" t="s">
        <v>60</v>
      </c>
      <c r="B16" s="182"/>
      <c r="C16" s="183"/>
      <c r="D16" s="39">
        <v>0</v>
      </c>
      <c r="E16" s="25"/>
      <c r="F16" s="25"/>
      <c r="G16" s="30"/>
      <c r="I16" s="181" t="s">
        <v>60</v>
      </c>
      <c r="J16" s="182"/>
      <c r="K16" s="183"/>
      <c r="L16" s="39">
        <v>0</v>
      </c>
      <c r="M16" s="25"/>
      <c r="N16" s="25"/>
      <c r="O16" s="30"/>
    </row>
    <row r="17" spans="1:15" ht="15">
      <c r="A17" s="181" t="s">
        <v>86</v>
      </c>
      <c r="B17" s="182"/>
      <c r="C17" s="183"/>
      <c r="D17" s="39">
        <v>76</v>
      </c>
      <c r="E17" s="25"/>
      <c r="F17" s="25"/>
      <c r="G17" s="30"/>
      <c r="I17" s="181" t="s">
        <v>86</v>
      </c>
      <c r="J17" s="182"/>
      <c r="K17" s="183"/>
      <c r="L17" s="39">
        <v>76</v>
      </c>
      <c r="M17" s="25"/>
      <c r="N17" s="25"/>
      <c r="O17" s="30"/>
    </row>
    <row r="18" spans="1:15" ht="15">
      <c r="A18" s="181" t="s">
        <v>61</v>
      </c>
      <c r="B18" s="182"/>
      <c r="C18" s="183"/>
      <c r="D18" s="54">
        <f>D6/D17</f>
        <v>15.18832162263326</v>
      </c>
      <c r="E18" s="25"/>
      <c r="F18" s="25"/>
      <c r="G18" s="30"/>
      <c r="I18" s="181" t="s">
        <v>61</v>
      </c>
      <c r="J18" s="182"/>
      <c r="K18" s="183"/>
      <c r="L18" s="54">
        <f>L6/L17</f>
        <v>15.659502916998477</v>
      </c>
      <c r="M18" s="25"/>
      <c r="N18" s="25"/>
      <c r="O18" s="30"/>
    </row>
    <row r="19" spans="1:15" ht="15.75" thickBot="1">
      <c r="A19" s="196" t="s">
        <v>62</v>
      </c>
      <c r="B19" s="197"/>
      <c r="C19" s="198"/>
      <c r="D19" s="42" t="s">
        <v>54</v>
      </c>
      <c r="E19" s="31"/>
      <c r="F19" s="31"/>
      <c r="G19" s="36"/>
      <c r="I19" s="196" t="s">
        <v>62</v>
      </c>
      <c r="J19" s="197"/>
      <c r="K19" s="198"/>
      <c r="L19" s="42" t="s">
        <v>54</v>
      </c>
      <c r="M19" s="31"/>
      <c r="N19" s="31"/>
      <c r="O19" s="36"/>
    </row>
    <row r="20" spans="1:15" ht="15">
      <c r="A20" s="191" t="s">
        <v>63</v>
      </c>
      <c r="B20" s="192"/>
      <c r="C20" s="193"/>
      <c r="D20" s="194">
        <f>D17</f>
        <v>76</v>
      </c>
      <c r="E20" s="194"/>
      <c r="F20" s="194"/>
      <c r="G20" s="195"/>
      <c r="I20" s="191" t="s">
        <v>63</v>
      </c>
      <c r="J20" s="192"/>
      <c r="K20" s="193"/>
      <c r="L20" s="194">
        <f>L17</f>
        <v>76</v>
      </c>
      <c r="M20" s="194"/>
      <c r="N20" s="194"/>
      <c r="O20" s="195"/>
    </row>
    <row r="21" spans="1:15" ht="15.75" thickBot="1">
      <c r="A21" s="204" t="s">
        <v>64</v>
      </c>
      <c r="B21" s="205"/>
      <c r="C21" s="206"/>
      <c r="D21" s="209">
        <f>D6/D20</f>
        <v>15.18832162263326</v>
      </c>
      <c r="E21" s="209"/>
      <c r="F21" s="209"/>
      <c r="G21" s="210"/>
      <c r="I21" s="204" t="s">
        <v>64</v>
      </c>
      <c r="J21" s="205"/>
      <c r="K21" s="206"/>
      <c r="L21" s="209">
        <f>L6/L20</f>
        <v>15.659502916998477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54</v>
      </c>
      <c r="E22" s="202"/>
      <c r="F22" s="202"/>
      <c r="G22" s="203"/>
      <c r="I22" s="199" t="s">
        <v>65</v>
      </c>
      <c r="J22" s="200"/>
      <c r="K22" s="201"/>
      <c r="L22" s="202" t="s">
        <v>54</v>
      </c>
      <c r="M22" s="202"/>
      <c r="N22" s="202"/>
      <c r="O22" s="203"/>
    </row>
  </sheetData>
  <sheetProtection/>
  <mergeCells count="60">
    <mergeCell ref="L9:O9"/>
    <mergeCell ref="I17:K17"/>
    <mergeCell ref="I15:K15"/>
    <mergeCell ref="I16:K16"/>
    <mergeCell ref="I12:K12"/>
    <mergeCell ref="A21:C21"/>
    <mergeCell ref="L8:O8"/>
    <mergeCell ref="I6:K6"/>
    <mergeCell ref="I8:K8"/>
    <mergeCell ref="L7:O7"/>
    <mergeCell ref="D21:G21"/>
    <mergeCell ref="I21:K21"/>
    <mergeCell ref="L21:O21"/>
    <mergeCell ref="I9:K9"/>
    <mergeCell ref="I10:K10"/>
    <mergeCell ref="A22:C22"/>
    <mergeCell ref="D22:G22"/>
    <mergeCell ref="I22:K22"/>
    <mergeCell ref="L22:O22"/>
    <mergeCell ref="I18:K18"/>
    <mergeCell ref="I19:K19"/>
    <mergeCell ref="A19:C19"/>
    <mergeCell ref="A18:C18"/>
    <mergeCell ref="A20:C20"/>
    <mergeCell ref="D20:G20"/>
    <mergeCell ref="I20:K20"/>
    <mergeCell ref="L20:O20"/>
    <mergeCell ref="I13:K13"/>
    <mergeCell ref="I14:K14"/>
    <mergeCell ref="A9:C9"/>
    <mergeCell ref="A10:C10"/>
    <mergeCell ref="A11:C11"/>
    <mergeCell ref="I11:K11"/>
    <mergeCell ref="D9:G9"/>
    <mergeCell ref="A2:G2"/>
    <mergeCell ref="A3:C3"/>
    <mergeCell ref="D3:G3"/>
    <mergeCell ref="D5:G5"/>
    <mergeCell ref="A4:C4"/>
    <mergeCell ref="A17:C17"/>
    <mergeCell ref="A15:C15"/>
    <mergeCell ref="A16:C16"/>
    <mergeCell ref="A12:C12"/>
    <mergeCell ref="A13:C13"/>
    <mergeCell ref="A14:C14"/>
    <mergeCell ref="A8:C8"/>
    <mergeCell ref="A5:C5"/>
    <mergeCell ref="D6:G6"/>
    <mergeCell ref="D8:G8"/>
    <mergeCell ref="D7:G7"/>
    <mergeCell ref="A6:C6"/>
    <mergeCell ref="A7:C7"/>
    <mergeCell ref="I5:K5"/>
    <mergeCell ref="I7:K7"/>
    <mergeCell ref="I2:O2"/>
    <mergeCell ref="I3:K3"/>
    <mergeCell ref="L3:O3"/>
    <mergeCell ref="I4:K4"/>
    <mergeCell ref="L5:O5"/>
    <mergeCell ref="L6:O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112</v>
      </c>
      <c r="E3" s="223"/>
      <c r="F3" s="223"/>
      <c r="G3" s="224"/>
      <c r="I3" s="168" t="s">
        <v>80</v>
      </c>
      <c r="J3" s="169"/>
      <c r="K3" s="170"/>
      <c r="L3" s="222" t="s">
        <v>112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3055</v>
      </c>
      <c r="E6" s="244"/>
      <c r="F6" s="244"/>
      <c r="G6" s="245"/>
      <c r="I6" s="139" t="s">
        <v>122</v>
      </c>
      <c r="J6" s="140"/>
      <c r="K6" s="141"/>
      <c r="L6" s="243">
        <v>2830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2710.380541665757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2507.968571449367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0.098</v>
      </c>
      <c r="E8" s="247"/>
      <c r="F8" s="247"/>
      <c r="G8" s="248"/>
      <c r="I8" s="142" t="s">
        <v>120</v>
      </c>
      <c r="J8" s="143"/>
      <c r="K8" s="135"/>
      <c r="L8" s="246">
        <v>0.11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0.08980528760564628</v>
      </c>
      <c r="E9" s="179"/>
      <c r="F9" s="179"/>
      <c r="G9" s="180"/>
      <c r="I9" s="142" t="s">
        <v>121</v>
      </c>
      <c r="J9" s="143"/>
      <c r="K9" s="135"/>
      <c r="L9" s="178">
        <f>L6*L8/1.23/L7</f>
        <v>0.1009141158208563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2200</v>
      </c>
      <c r="E12" s="28"/>
      <c r="F12" s="28"/>
      <c r="G12" s="29"/>
      <c r="I12" s="191" t="s">
        <v>71</v>
      </c>
      <c r="J12" s="192"/>
      <c r="K12" s="193"/>
      <c r="L12" s="59">
        <v>2200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 t="s">
        <v>111</v>
      </c>
      <c r="E14" s="24"/>
      <c r="F14" s="24"/>
      <c r="G14" s="47"/>
      <c r="I14" s="216" t="s">
        <v>56</v>
      </c>
      <c r="J14" s="217"/>
      <c r="K14" s="218"/>
      <c r="L14" s="44" t="s">
        <v>111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80</v>
      </c>
      <c r="E15" s="24"/>
      <c r="F15" s="24"/>
      <c r="G15" s="45"/>
      <c r="I15" s="216" t="s">
        <v>73</v>
      </c>
      <c r="J15" s="217"/>
      <c r="K15" s="218"/>
      <c r="L15" s="44">
        <v>80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/>
      <c r="F16" s="26"/>
      <c r="G16" s="47"/>
      <c r="I16" s="216" t="s">
        <v>81</v>
      </c>
      <c r="J16" s="217"/>
      <c r="K16" s="218"/>
      <c r="L16" s="46">
        <v>3900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0.6949693696578864</v>
      </c>
      <c r="E17" s="43"/>
      <c r="F17" s="43"/>
      <c r="G17" s="49"/>
      <c r="I17" s="231" t="s">
        <v>76</v>
      </c>
      <c r="J17" s="232"/>
      <c r="K17" s="233"/>
      <c r="L17" s="48">
        <f>L7/L16</f>
        <v>0.6430688644741966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54</v>
      </c>
      <c r="E18" s="27"/>
      <c r="F18" s="27"/>
      <c r="G18" s="53"/>
      <c r="I18" s="234" t="s">
        <v>77</v>
      </c>
      <c r="J18" s="235"/>
      <c r="K18" s="236"/>
      <c r="L18" s="58" t="s">
        <v>54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0.6949693696578864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0.6430688644741966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54</v>
      </c>
      <c r="E20" s="253"/>
      <c r="F20" s="253"/>
      <c r="G20" s="254"/>
      <c r="I20" s="249" t="s">
        <v>79</v>
      </c>
      <c r="J20" s="250"/>
      <c r="K20" s="251"/>
      <c r="L20" s="252" t="s">
        <v>54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113</v>
      </c>
      <c r="E3" s="223"/>
      <c r="F3" s="223"/>
      <c r="G3" s="224"/>
      <c r="I3" s="168" t="s">
        <v>80</v>
      </c>
      <c r="J3" s="169"/>
      <c r="K3" s="170"/>
      <c r="L3" s="222" t="s">
        <v>113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2070</v>
      </c>
      <c r="E6" s="244"/>
      <c r="F6" s="244"/>
      <c r="G6" s="245"/>
      <c r="I6" s="139" t="s">
        <v>122</v>
      </c>
      <c r="J6" s="140"/>
      <c r="K6" s="141"/>
      <c r="L6" s="243">
        <v>2060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1838.0257877153524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1828.1298629458988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0.089</v>
      </c>
      <c r="E8" s="247"/>
      <c r="F8" s="247"/>
      <c r="G8" s="248"/>
      <c r="I8" s="142" t="s">
        <v>120</v>
      </c>
      <c r="J8" s="143"/>
      <c r="K8" s="135"/>
      <c r="L8" s="246">
        <v>0.095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0.08148987288750377</v>
      </c>
      <c r="E9" s="179"/>
      <c r="F9" s="179"/>
      <c r="G9" s="180"/>
      <c r="I9" s="142" t="s">
        <v>121</v>
      </c>
      <c r="J9" s="143"/>
      <c r="K9" s="135"/>
      <c r="L9" s="178">
        <f>L6*L8/1.23/L7</f>
        <v>0.08703194137451661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1400</v>
      </c>
      <c r="E12" s="28">
        <v>1000</v>
      </c>
      <c r="F12" s="28"/>
      <c r="G12" s="29"/>
      <c r="I12" s="191" t="s">
        <v>71</v>
      </c>
      <c r="J12" s="192"/>
      <c r="K12" s="193"/>
      <c r="L12" s="59">
        <v>1400</v>
      </c>
      <c r="M12" s="28">
        <v>1000</v>
      </c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>
        <v>2</v>
      </c>
      <c r="F13" s="24"/>
      <c r="G13" s="47"/>
      <c r="I13" s="216" t="s">
        <v>72</v>
      </c>
      <c r="J13" s="217"/>
      <c r="K13" s="218"/>
      <c r="L13" s="44">
        <v>2</v>
      </c>
      <c r="M13" s="24">
        <v>2</v>
      </c>
      <c r="N13" s="24"/>
      <c r="O13" s="47"/>
    </row>
    <row r="14" spans="1:15" ht="15">
      <c r="A14" s="216" t="s">
        <v>56</v>
      </c>
      <c r="B14" s="217"/>
      <c r="C14" s="218"/>
      <c r="D14" s="44" t="s">
        <v>111</v>
      </c>
      <c r="E14" s="24" t="s">
        <v>111</v>
      </c>
      <c r="F14" s="24"/>
      <c r="G14" s="47"/>
      <c r="I14" s="216" t="s">
        <v>56</v>
      </c>
      <c r="J14" s="217"/>
      <c r="K14" s="218"/>
      <c r="L14" s="44" t="s">
        <v>111</v>
      </c>
      <c r="M14" s="24" t="s">
        <v>111</v>
      </c>
      <c r="N14" s="24"/>
      <c r="O14" s="47"/>
    </row>
    <row r="15" spans="1:15" ht="15">
      <c r="A15" s="216" t="s">
        <v>73</v>
      </c>
      <c r="B15" s="217"/>
      <c r="C15" s="218"/>
      <c r="D15" s="44">
        <v>100</v>
      </c>
      <c r="E15" s="24">
        <v>80</v>
      </c>
      <c r="F15" s="24"/>
      <c r="G15" s="45"/>
      <c r="I15" s="216" t="s">
        <v>73</v>
      </c>
      <c r="J15" s="217"/>
      <c r="K15" s="218"/>
      <c r="L15" s="44">
        <v>100</v>
      </c>
      <c r="M15" s="24">
        <v>80</v>
      </c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>
        <v>3900</v>
      </c>
      <c r="F16" s="26"/>
      <c r="G16" s="47"/>
      <c r="I16" s="216" t="s">
        <v>81</v>
      </c>
      <c r="J16" s="217"/>
      <c r="K16" s="218"/>
      <c r="L16" s="46">
        <v>3900</v>
      </c>
      <c r="M16" s="25">
        <v>3900</v>
      </c>
      <c r="N16" s="26"/>
      <c r="O16" s="47"/>
    </row>
    <row r="17" spans="1:15" ht="15">
      <c r="A17" s="231" t="s">
        <v>76</v>
      </c>
      <c r="B17" s="232"/>
      <c r="C17" s="233"/>
      <c r="D17" s="48">
        <f>D7/D16</f>
        <v>0.471288663516757</v>
      </c>
      <c r="E17" s="43">
        <f>D7/E16</f>
        <v>0.471288663516757</v>
      </c>
      <c r="F17" s="43"/>
      <c r="G17" s="49"/>
      <c r="I17" s="231" t="s">
        <v>76</v>
      </c>
      <c r="J17" s="232"/>
      <c r="K17" s="233"/>
      <c r="L17" s="48">
        <f>L7/L16</f>
        <v>0.46875124690920483</v>
      </c>
      <c r="M17" s="43">
        <f>L7/M16</f>
        <v>0.46875124690920483</v>
      </c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57" t="s">
        <v>106</v>
      </c>
      <c r="F18" s="27"/>
      <c r="G18" s="53"/>
      <c r="I18" s="234" t="s">
        <v>77</v>
      </c>
      <c r="J18" s="235"/>
      <c r="K18" s="236"/>
      <c r="L18" s="58" t="s">
        <v>106</v>
      </c>
      <c r="M18" s="57" t="s">
        <v>106</v>
      </c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0.4712886635167571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0.46875124690920483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106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114</v>
      </c>
      <c r="E3" s="223"/>
      <c r="F3" s="223"/>
      <c r="G3" s="224"/>
      <c r="I3" s="168" t="s">
        <v>80</v>
      </c>
      <c r="J3" s="169"/>
      <c r="K3" s="170"/>
      <c r="L3" s="222" t="s">
        <v>114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1840</v>
      </c>
      <c r="E6" s="244"/>
      <c r="F6" s="244"/>
      <c r="G6" s="245"/>
      <c r="I6" s="139" t="s">
        <v>122</v>
      </c>
      <c r="J6" s="140"/>
      <c r="K6" s="141"/>
      <c r="L6" s="243">
        <v>1815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1632.8926931167252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1610.557372753674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0.095</v>
      </c>
      <c r="E8" s="247"/>
      <c r="F8" s="247"/>
      <c r="G8" s="248"/>
      <c r="I8" s="142" t="s">
        <v>120</v>
      </c>
      <c r="J8" s="143"/>
      <c r="K8" s="135"/>
      <c r="L8" s="246">
        <v>0.096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0.08703194137451663</v>
      </c>
      <c r="E9" s="179"/>
      <c r="F9" s="179"/>
      <c r="G9" s="180"/>
      <c r="I9" s="142" t="s">
        <v>121</v>
      </c>
      <c r="J9" s="143"/>
      <c r="K9" s="135"/>
      <c r="L9" s="178">
        <f>L6*L8/1.23/L7</f>
        <v>0.08795621874876963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2500</v>
      </c>
      <c r="E12" s="28"/>
      <c r="F12" s="28"/>
      <c r="G12" s="29"/>
      <c r="I12" s="191" t="s">
        <v>71</v>
      </c>
      <c r="J12" s="192"/>
      <c r="K12" s="193"/>
      <c r="L12" s="59">
        <v>2500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 t="s">
        <v>111</v>
      </c>
      <c r="E14" s="24"/>
      <c r="F14" s="24"/>
      <c r="G14" s="47"/>
      <c r="I14" s="216" t="s">
        <v>56</v>
      </c>
      <c r="J14" s="217"/>
      <c r="K14" s="218"/>
      <c r="L14" s="44" t="s">
        <v>111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100</v>
      </c>
      <c r="E15" s="24"/>
      <c r="F15" s="24"/>
      <c r="G15" s="45"/>
      <c r="I15" s="216" t="s">
        <v>73</v>
      </c>
      <c r="J15" s="217"/>
      <c r="K15" s="218"/>
      <c r="L15" s="44">
        <v>100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/>
      <c r="F16" s="26"/>
      <c r="G16" s="47"/>
      <c r="I16" s="216" t="s">
        <v>81</v>
      </c>
      <c r="J16" s="217"/>
      <c r="K16" s="218"/>
      <c r="L16" s="46">
        <v>3900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0.4186904341324936</v>
      </c>
      <c r="E17" s="43"/>
      <c r="F17" s="43"/>
      <c r="G17" s="49"/>
      <c r="I17" s="231" t="s">
        <v>76</v>
      </c>
      <c r="J17" s="232"/>
      <c r="K17" s="233"/>
      <c r="L17" s="48">
        <f>L7/L16</f>
        <v>0.4129634289111984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0.4186904341324936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0.4129634289111984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106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L7" sqref="L7:O7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115</v>
      </c>
      <c r="E3" s="223"/>
      <c r="F3" s="223"/>
      <c r="G3" s="224"/>
      <c r="I3" s="168" t="s">
        <v>80</v>
      </c>
      <c r="J3" s="169"/>
      <c r="K3" s="170"/>
      <c r="L3" s="222" t="s">
        <v>115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1530</v>
      </c>
      <c r="E6" s="244"/>
      <c r="F6" s="244"/>
      <c r="G6" s="245"/>
      <c r="I6" s="139" t="s">
        <v>122</v>
      </c>
      <c r="J6" s="140"/>
      <c r="K6" s="141"/>
      <c r="L6" s="243">
        <v>1505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1357.7857719937988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1334.9808211600468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0.095</v>
      </c>
      <c r="E8" s="247"/>
      <c r="F8" s="247"/>
      <c r="G8" s="248"/>
      <c r="I8" s="142" t="s">
        <v>120</v>
      </c>
      <c r="J8" s="143"/>
      <c r="K8" s="135"/>
      <c r="L8" s="246">
        <v>0.1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0.08703194137451661</v>
      </c>
      <c r="E9" s="179"/>
      <c r="F9" s="179"/>
      <c r="G9" s="180"/>
      <c r="I9" s="142" t="s">
        <v>121</v>
      </c>
      <c r="J9" s="143"/>
      <c r="K9" s="135"/>
      <c r="L9" s="178">
        <f>L6*L8/1.23/L7</f>
        <v>0.09165504225814393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700</v>
      </c>
      <c r="E12" s="28"/>
      <c r="F12" s="28"/>
      <c r="G12" s="29"/>
      <c r="I12" s="191" t="s">
        <v>71</v>
      </c>
      <c r="J12" s="192"/>
      <c r="K12" s="193"/>
      <c r="L12" s="59">
        <v>700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 t="s">
        <v>111</v>
      </c>
      <c r="E14" s="24"/>
      <c r="F14" s="24"/>
      <c r="G14" s="47"/>
      <c r="I14" s="216" t="s">
        <v>56</v>
      </c>
      <c r="J14" s="217"/>
      <c r="K14" s="218"/>
      <c r="L14" s="44" t="s">
        <v>111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100</v>
      </c>
      <c r="E15" s="24"/>
      <c r="F15" s="24"/>
      <c r="G15" s="45"/>
      <c r="I15" s="216" t="s">
        <v>73</v>
      </c>
      <c r="J15" s="217"/>
      <c r="K15" s="218"/>
      <c r="L15" s="44">
        <v>100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/>
      <c r="F16" s="26"/>
      <c r="G16" s="47"/>
      <c r="I16" s="216" t="s">
        <v>81</v>
      </c>
      <c r="J16" s="217"/>
      <c r="K16" s="218"/>
      <c r="L16" s="46">
        <v>3900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0.34815019794712787</v>
      </c>
      <c r="E17" s="43"/>
      <c r="F17" s="43"/>
      <c r="G17" s="49"/>
      <c r="I17" s="231" t="s">
        <v>76</v>
      </c>
      <c r="J17" s="232"/>
      <c r="K17" s="233"/>
      <c r="L17" s="48">
        <f>L7/L16</f>
        <v>0.3423027746564223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0.34815019794712787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0.3423027746564223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106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34" sqref="K34"/>
    </sheetView>
  </sheetViews>
  <sheetFormatPr defaultColWidth="11.421875" defaultRowHeight="15"/>
  <sheetData>
    <row r="1" spans="1:9" ht="29.25" thickBot="1">
      <c r="A1" s="37">
        <v>2005</v>
      </c>
      <c r="I1" s="37">
        <v>2025</v>
      </c>
    </row>
    <row r="2" spans="1:15" ht="15.75" thickBot="1">
      <c r="A2" s="136" t="s">
        <v>82</v>
      </c>
      <c r="B2" s="137"/>
      <c r="C2" s="137"/>
      <c r="D2" s="137"/>
      <c r="E2" s="137"/>
      <c r="F2" s="137"/>
      <c r="G2" s="167"/>
      <c r="I2" s="136" t="s">
        <v>82</v>
      </c>
      <c r="J2" s="137"/>
      <c r="K2" s="137"/>
      <c r="L2" s="137"/>
      <c r="M2" s="137"/>
      <c r="N2" s="137"/>
      <c r="O2" s="167"/>
    </row>
    <row r="3" spans="1:15" ht="15.75" thickBot="1">
      <c r="A3" s="168" t="s">
        <v>80</v>
      </c>
      <c r="B3" s="169"/>
      <c r="C3" s="170"/>
      <c r="D3" s="222" t="s">
        <v>116</v>
      </c>
      <c r="E3" s="223"/>
      <c r="F3" s="223"/>
      <c r="G3" s="224"/>
      <c r="I3" s="168" t="s">
        <v>80</v>
      </c>
      <c r="J3" s="169"/>
      <c r="K3" s="170"/>
      <c r="L3" s="222" t="s">
        <v>116</v>
      </c>
      <c r="M3" s="223"/>
      <c r="N3" s="223"/>
      <c r="O3" s="224"/>
    </row>
    <row r="4" spans="1:15" ht="15.75" thickBot="1">
      <c r="A4" s="168" t="s">
        <v>83</v>
      </c>
      <c r="B4" s="169"/>
      <c r="C4" s="170"/>
      <c r="D4" s="228" t="s">
        <v>84</v>
      </c>
      <c r="E4" s="229"/>
      <c r="F4" s="229"/>
      <c r="G4" s="230"/>
      <c r="I4" s="168" t="s">
        <v>83</v>
      </c>
      <c r="J4" s="169"/>
      <c r="K4" s="170"/>
      <c r="L4" s="228" t="s">
        <v>84</v>
      </c>
      <c r="M4" s="229"/>
      <c r="N4" s="229"/>
      <c r="O4" s="230"/>
    </row>
    <row r="5" spans="1:15" ht="15.75" thickBot="1">
      <c r="A5" s="225" t="s">
        <v>68</v>
      </c>
      <c r="B5" s="226"/>
      <c r="C5" s="227"/>
      <c r="D5" s="50">
        <v>1</v>
      </c>
      <c r="E5" s="51">
        <v>2</v>
      </c>
      <c r="F5" s="51">
        <v>3</v>
      </c>
      <c r="G5" s="52">
        <v>4</v>
      </c>
      <c r="I5" s="225" t="s">
        <v>68</v>
      </c>
      <c r="J5" s="226"/>
      <c r="K5" s="227"/>
      <c r="L5" s="50">
        <v>1</v>
      </c>
      <c r="M5" s="51">
        <v>2</v>
      </c>
      <c r="N5" s="51">
        <v>3</v>
      </c>
      <c r="O5" s="52">
        <v>4</v>
      </c>
    </row>
    <row r="6" spans="1:15" ht="15">
      <c r="A6" s="139" t="s">
        <v>122</v>
      </c>
      <c r="B6" s="140"/>
      <c r="C6" s="141"/>
      <c r="D6" s="243">
        <v>1570</v>
      </c>
      <c r="E6" s="244"/>
      <c r="F6" s="244"/>
      <c r="G6" s="245"/>
      <c r="I6" s="139" t="s">
        <v>122</v>
      </c>
      <c r="J6" s="140"/>
      <c r="K6" s="141"/>
      <c r="L6" s="243">
        <v>1570</v>
      </c>
      <c r="M6" s="244"/>
      <c r="N6" s="244"/>
      <c r="O6" s="245"/>
    </row>
    <row r="7" spans="1:15" ht="15">
      <c r="A7" s="142" t="s">
        <v>52</v>
      </c>
      <c r="B7" s="143"/>
      <c r="C7" s="135"/>
      <c r="D7" s="175">
        <f>(D6*(1-D8)/1.117)+(D6*(D8)/1.23)</f>
        <v>1394.0582061415957</v>
      </c>
      <c r="E7" s="173"/>
      <c r="F7" s="173"/>
      <c r="G7" s="174"/>
      <c r="I7" s="142" t="s">
        <v>52</v>
      </c>
      <c r="J7" s="143"/>
      <c r="K7" s="135"/>
      <c r="L7" s="175">
        <f>(L6*(1-L8)/1.117)+(L6*(L8)/1.23)</f>
        <v>1394.0582061415957</v>
      </c>
      <c r="M7" s="173"/>
      <c r="N7" s="173"/>
      <c r="O7" s="174"/>
    </row>
    <row r="8" spans="1:15" ht="15">
      <c r="A8" s="142" t="s">
        <v>120</v>
      </c>
      <c r="B8" s="143"/>
      <c r="C8" s="135"/>
      <c r="D8" s="246">
        <v>0.089</v>
      </c>
      <c r="E8" s="247"/>
      <c r="F8" s="247"/>
      <c r="G8" s="248"/>
      <c r="I8" s="142" t="s">
        <v>120</v>
      </c>
      <c r="J8" s="143"/>
      <c r="K8" s="135"/>
      <c r="L8" s="246">
        <v>0.089</v>
      </c>
      <c r="M8" s="247"/>
      <c r="N8" s="247"/>
      <c r="O8" s="248"/>
    </row>
    <row r="9" spans="1:15" ht="15">
      <c r="A9" s="142" t="s">
        <v>121</v>
      </c>
      <c r="B9" s="143"/>
      <c r="C9" s="135"/>
      <c r="D9" s="178">
        <f>D6*D8/1.23/D7</f>
        <v>0.08148987288750377</v>
      </c>
      <c r="E9" s="179"/>
      <c r="F9" s="179"/>
      <c r="G9" s="180"/>
      <c r="I9" s="142" t="s">
        <v>121</v>
      </c>
      <c r="J9" s="143"/>
      <c r="K9" s="135"/>
      <c r="L9" s="178">
        <f>L6*L8/1.23/L7</f>
        <v>0.08148987288750377</v>
      </c>
      <c r="M9" s="179"/>
      <c r="N9" s="179"/>
      <c r="O9" s="180"/>
    </row>
    <row r="10" spans="1:15" ht="15">
      <c r="A10" s="216" t="s">
        <v>69</v>
      </c>
      <c r="B10" s="217"/>
      <c r="C10" s="218"/>
      <c r="D10" s="219" t="s">
        <v>70</v>
      </c>
      <c r="E10" s="220"/>
      <c r="F10" s="220"/>
      <c r="G10" s="221"/>
      <c r="I10" s="216" t="s">
        <v>69</v>
      </c>
      <c r="J10" s="217"/>
      <c r="K10" s="218"/>
      <c r="L10" s="219" t="s">
        <v>70</v>
      </c>
      <c r="M10" s="220"/>
      <c r="N10" s="220"/>
      <c r="O10" s="221"/>
    </row>
    <row r="11" spans="1:15" ht="15.75" thickBot="1">
      <c r="A11" s="234" t="s">
        <v>74</v>
      </c>
      <c r="B11" s="235"/>
      <c r="C11" s="236"/>
      <c r="D11" s="240" t="s">
        <v>75</v>
      </c>
      <c r="E11" s="241"/>
      <c r="F11" s="241"/>
      <c r="G11" s="242"/>
      <c r="I11" s="234" t="s">
        <v>74</v>
      </c>
      <c r="J11" s="235"/>
      <c r="K11" s="236"/>
      <c r="L11" s="240" t="s">
        <v>75</v>
      </c>
      <c r="M11" s="241"/>
      <c r="N11" s="241"/>
      <c r="O11" s="242"/>
    </row>
    <row r="12" spans="1:15" ht="15">
      <c r="A12" s="191" t="s">
        <v>71</v>
      </c>
      <c r="B12" s="192"/>
      <c r="C12" s="193"/>
      <c r="D12" s="59">
        <v>1000</v>
      </c>
      <c r="E12" s="28"/>
      <c r="F12" s="28"/>
      <c r="G12" s="29"/>
      <c r="I12" s="191" t="s">
        <v>71</v>
      </c>
      <c r="J12" s="192"/>
      <c r="K12" s="193"/>
      <c r="L12" s="59">
        <v>1000</v>
      </c>
      <c r="M12" s="28"/>
      <c r="N12" s="28"/>
      <c r="O12" s="29"/>
    </row>
    <row r="13" spans="1:15" ht="15">
      <c r="A13" s="216" t="s">
        <v>72</v>
      </c>
      <c r="B13" s="217"/>
      <c r="C13" s="218"/>
      <c r="D13" s="44">
        <v>2</v>
      </c>
      <c r="E13" s="24"/>
      <c r="F13" s="24"/>
      <c r="G13" s="47"/>
      <c r="I13" s="216" t="s">
        <v>72</v>
      </c>
      <c r="J13" s="217"/>
      <c r="K13" s="218"/>
      <c r="L13" s="44">
        <v>2</v>
      </c>
      <c r="M13" s="24"/>
      <c r="N13" s="24"/>
      <c r="O13" s="47"/>
    </row>
    <row r="14" spans="1:15" ht="15">
      <c r="A14" s="216" t="s">
        <v>56</v>
      </c>
      <c r="B14" s="217"/>
      <c r="C14" s="218"/>
      <c r="D14" s="44" t="s">
        <v>111</v>
      </c>
      <c r="E14" s="24"/>
      <c r="F14" s="24"/>
      <c r="G14" s="47"/>
      <c r="I14" s="216" t="s">
        <v>56</v>
      </c>
      <c r="J14" s="217"/>
      <c r="K14" s="218"/>
      <c r="L14" s="44" t="s">
        <v>111</v>
      </c>
      <c r="M14" s="24"/>
      <c r="N14" s="24"/>
      <c r="O14" s="47"/>
    </row>
    <row r="15" spans="1:15" ht="15">
      <c r="A15" s="216" t="s">
        <v>73</v>
      </c>
      <c r="B15" s="217"/>
      <c r="C15" s="218"/>
      <c r="D15" s="44">
        <v>100</v>
      </c>
      <c r="E15" s="24"/>
      <c r="F15" s="24"/>
      <c r="G15" s="45"/>
      <c r="I15" s="216" t="s">
        <v>73</v>
      </c>
      <c r="J15" s="217"/>
      <c r="K15" s="218"/>
      <c r="L15" s="44">
        <v>100</v>
      </c>
      <c r="M15" s="24"/>
      <c r="N15" s="24"/>
      <c r="O15" s="45"/>
    </row>
    <row r="16" spans="1:15" ht="15">
      <c r="A16" s="216" t="s">
        <v>81</v>
      </c>
      <c r="B16" s="217"/>
      <c r="C16" s="218"/>
      <c r="D16" s="46">
        <v>3900</v>
      </c>
      <c r="E16" s="25"/>
      <c r="F16" s="26"/>
      <c r="G16" s="47"/>
      <c r="I16" s="216" t="s">
        <v>81</v>
      </c>
      <c r="J16" s="217"/>
      <c r="K16" s="218"/>
      <c r="L16" s="46">
        <v>3900</v>
      </c>
      <c r="M16" s="25"/>
      <c r="N16" s="26"/>
      <c r="O16" s="47"/>
    </row>
    <row r="17" spans="1:15" ht="15">
      <c r="A17" s="231" t="s">
        <v>76</v>
      </c>
      <c r="B17" s="232"/>
      <c r="C17" s="233"/>
      <c r="D17" s="48">
        <f>D7/D16</f>
        <v>0.35745082208758866</v>
      </c>
      <c r="E17" s="43"/>
      <c r="F17" s="43"/>
      <c r="G17" s="49"/>
      <c r="I17" s="231" t="s">
        <v>76</v>
      </c>
      <c r="J17" s="232"/>
      <c r="K17" s="233"/>
      <c r="L17" s="48">
        <f>L7/L16</f>
        <v>0.35745082208758866</v>
      </c>
      <c r="M17" s="43"/>
      <c r="N17" s="43"/>
      <c r="O17" s="49"/>
    </row>
    <row r="18" spans="1:15" ht="15.75" thickBot="1">
      <c r="A18" s="234" t="s">
        <v>77</v>
      </c>
      <c r="B18" s="235"/>
      <c r="C18" s="236"/>
      <c r="D18" s="58" t="s">
        <v>106</v>
      </c>
      <c r="E18" s="27"/>
      <c r="F18" s="27"/>
      <c r="G18" s="53"/>
      <c r="I18" s="234" t="s">
        <v>77</v>
      </c>
      <c r="J18" s="235"/>
      <c r="K18" s="236"/>
      <c r="L18" s="58" t="s">
        <v>106</v>
      </c>
      <c r="M18" s="27"/>
      <c r="N18" s="27"/>
      <c r="O18" s="53"/>
    </row>
    <row r="19" spans="1:15" ht="15.75" thickBot="1">
      <c r="A19" s="199" t="s">
        <v>103</v>
      </c>
      <c r="B19" s="200"/>
      <c r="C19" s="201"/>
      <c r="D19" s="237">
        <f>((D17*D12)+(E17*E12)+(F17*F12)+(G17*G12))/SUM(D12:G12)</f>
        <v>0.35745082208758866</v>
      </c>
      <c r="E19" s="238"/>
      <c r="F19" s="238"/>
      <c r="G19" s="239"/>
      <c r="I19" s="199" t="s">
        <v>103</v>
      </c>
      <c r="J19" s="200"/>
      <c r="K19" s="201"/>
      <c r="L19" s="237">
        <f>((L17*L12)+(M17*M12)+(N17*N12)+(O17*O12))/SUM(L12:O12)</f>
        <v>0.35745082208758866</v>
      </c>
      <c r="M19" s="238"/>
      <c r="N19" s="238"/>
      <c r="O19" s="239"/>
    </row>
    <row r="20" spans="1:15" ht="15.75" thickBot="1">
      <c r="A20" s="249" t="s">
        <v>79</v>
      </c>
      <c r="B20" s="250"/>
      <c r="C20" s="251"/>
      <c r="D20" s="252" t="s">
        <v>106</v>
      </c>
      <c r="E20" s="253"/>
      <c r="F20" s="253"/>
      <c r="G20" s="254"/>
      <c r="I20" s="249" t="s">
        <v>79</v>
      </c>
      <c r="J20" s="250"/>
      <c r="K20" s="251"/>
      <c r="L20" s="252" t="s">
        <v>106</v>
      </c>
      <c r="M20" s="253"/>
      <c r="N20" s="253"/>
      <c r="O20" s="254"/>
    </row>
  </sheetData>
  <sheetProtection/>
  <mergeCells count="58">
    <mergeCell ref="L19:O19"/>
    <mergeCell ref="A9:C9"/>
    <mergeCell ref="I7:K7"/>
    <mergeCell ref="I9:K9"/>
    <mergeCell ref="D7:G7"/>
    <mergeCell ref="L7:O7"/>
    <mergeCell ref="D9:G9"/>
    <mergeCell ref="L9:O9"/>
    <mergeCell ref="A18:C18"/>
    <mergeCell ref="I18:K18"/>
    <mergeCell ref="A19:C19"/>
    <mergeCell ref="D19:G19"/>
    <mergeCell ref="I19:K19"/>
    <mergeCell ref="A20:C20"/>
    <mergeCell ref="D20:G20"/>
    <mergeCell ref="I20:K20"/>
    <mergeCell ref="L20:O20"/>
    <mergeCell ref="A16:C16"/>
    <mergeCell ref="I16:K16"/>
    <mergeCell ref="A17:C17"/>
    <mergeCell ref="I17:K17"/>
    <mergeCell ref="A14:C14"/>
    <mergeCell ref="I14:K14"/>
    <mergeCell ref="A15:C15"/>
    <mergeCell ref="I15:K15"/>
    <mergeCell ref="A12:C12"/>
    <mergeCell ref="I12:K12"/>
    <mergeCell ref="A13:C13"/>
    <mergeCell ref="I13:K13"/>
    <mergeCell ref="A11:C11"/>
    <mergeCell ref="D11:G11"/>
    <mergeCell ref="I11:K11"/>
    <mergeCell ref="L11:O11"/>
    <mergeCell ref="A10:C10"/>
    <mergeCell ref="D10:G10"/>
    <mergeCell ref="I10:K10"/>
    <mergeCell ref="L10:O10"/>
    <mergeCell ref="L6:O6"/>
    <mergeCell ref="A8:C8"/>
    <mergeCell ref="D8:G8"/>
    <mergeCell ref="I8:K8"/>
    <mergeCell ref="L8:O8"/>
    <mergeCell ref="A7:C7"/>
    <mergeCell ref="A5:C5"/>
    <mergeCell ref="I5:K5"/>
    <mergeCell ref="A6:C6"/>
    <mergeCell ref="D6:G6"/>
    <mergeCell ref="I6:K6"/>
    <mergeCell ref="A4:C4"/>
    <mergeCell ref="D4:G4"/>
    <mergeCell ref="I4:K4"/>
    <mergeCell ref="L4:O4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24.28125" style="92" customWidth="1"/>
    <col min="2" max="2" width="24.00390625" style="92" customWidth="1"/>
    <col min="3" max="3" width="11.421875" style="4" customWidth="1"/>
    <col min="4" max="6" width="11.421875" style="93" customWidth="1"/>
    <col min="8" max="8" width="11.421875" style="4" customWidth="1"/>
    <col min="9" max="11" width="11.421875" style="93" customWidth="1"/>
  </cols>
  <sheetData>
    <row r="1" spans="1:12" s="94" customFormat="1" ht="19.5" thickBot="1">
      <c r="A1" s="95" t="s">
        <v>119</v>
      </c>
      <c r="B1" s="99"/>
      <c r="C1" s="255">
        <v>2005</v>
      </c>
      <c r="D1" s="256"/>
      <c r="E1" s="256"/>
      <c r="F1" s="256"/>
      <c r="G1" s="257"/>
      <c r="H1" s="258">
        <v>2025</v>
      </c>
      <c r="I1" s="259"/>
      <c r="J1" s="259"/>
      <c r="K1" s="259"/>
      <c r="L1" s="260"/>
    </row>
    <row r="2" spans="1:12" s="94" customFormat="1" ht="47.25">
      <c r="A2" s="100" t="s">
        <v>49</v>
      </c>
      <c r="B2" s="101"/>
      <c r="C2" s="105" t="s">
        <v>123</v>
      </c>
      <c r="D2" s="106" t="s">
        <v>124</v>
      </c>
      <c r="E2" s="105" t="s">
        <v>125</v>
      </c>
      <c r="F2" s="106" t="s">
        <v>126</v>
      </c>
      <c r="G2" s="107" t="s">
        <v>48</v>
      </c>
      <c r="H2" s="105" t="s">
        <v>123</v>
      </c>
      <c r="I2" s="106" t="s">
        <v>124</v>
      </c>
      <c r="J2" s="105" t="s">
        <v>125</v>
      </c>
      <c r="K2" s="106" t="s">
        <v>126</v>
      </c>
      <c r="L2" s="107" t="s">
        <v>48</v>
      </c>
    </row>
    <row r="3" spans="1:15" ht="24.75" customHeight="1" thickBot="1">
      <c r="A3" s="96" t="s">
        <v>117</v>
      </c>
      <c r="B3" s="102" t="s">
        <v>118</v>
      </c>
      <c r="C3" s="126" t="s">
        <v>27</v>
      </c>
      <c r="D3" s="127" t="s">
        <v>28</v>
      </c>
      <c r="E3" s="126" t="s">
        <v>27</v>
      </c>
      <c r="F3" s="127" t="s">
        <v>28</v>
      </c>
      <c r="G3" s="130"/>
      <c r="H3" s="126" t="s">
        <v>27</v>
      </c>
      <c r="I3" s="127" t="s">
        <v>28</v>
      </c>
      <c r="J3" s="126" t="s">
        <v>27</v>
      </c>
      <c r="K3" s="127" t="s">
        <v>28</v>
      </c>
      <c r="L3" s="130"/>
      <c r="O3" s="16"/>
    </row>
    <row r="4" spans="1:15" ht="15" customHeight="1">
      <c r="A4" s="97" t="s">
        <v>22</v>
      </c>
      <c r="B4" s="103" t="s">
        <v>0</v>
      </c>
      <c r="C4" s="108">
        <v>12000</v>
      </c>
      <c r="D4" s="123">
        <v>1200</v>
      </c>
      <c r="E4" s="131">
        <f aca="true" t="shared" si="0" ref="E4:E14">(C4*(1-D4/C4)/1.022)+(D4/1.23)</f>
        <v>11543.12443320128</v>
      </c>
      <c r="F4" s="132">
        <f aca="true" t="shared" si="1" ref="F4:F26">D4/1.23</f>
        <v>975.609756097561</v>
      </c>
      <c r="G4" s="109" t="s">
        <v>54</v>
      </c>
      <c r="H4" s="110">
        <v>12400</v>
      </c>
      <c r="I4" s="123">
        <v>1400</v>
      </c>
      <c r="J4" s="131">
        <f>(H4*(1-I4/H4)/1.022)+(I4/1.23)</f>
        <v>11901.420775460201</v>
      </c>
      <c r="K4" s="132">
        <f>I4/1.23</f>
        <v>1138.2113821138212</v>
      </c>
      <c r="L4" s="109" t="s">
        <v>54</v>
      </c>
      <c r="M4" s="121"/>
      <c r="N4" s="121"/>
      <c r="O4" s="121"/>
    </row>
    <row r="5" spans="1:12" ht="15.75">
      <c r="A5" s="98" t="s">
        <v>0</v>
      </c>
      <c r="B5" s="104" t="s">
        <v>1</v>
      </c>
      <c r="C5" s="111">
        <v>10400</v>
      </c>
      <c r="D5" s="124">
        <v>1000</v>
      </c>
      <c r="E5" s="129">
        <f t="shared" si="0"/>
        <v>10010.65979348639</v>
      </c>
      <c r="F5" s="128">
        <f t="shared" si="1"/>
        <v>813.0081300813008</v>
      </c>
      <c r="G5" s="112" t="s">
        <v>54</v>
      </c>
      <c r="H5" s="113">
        <v>11600</v>
      </c>
      <c r="I5" s="124">
        <v>1300</v>
      </c>
      <c r="J5" s="129">
        <f aca="true" t="shared" si="2" ref="J5:J14">(H5*(1-I5/H5)/1.022)+(I5/1.23)</f>
        <v>11135.188455602754</v>
      </c>
      <c r="K5" s="128">
        <f aca="true" t="shared" si="3" ref="K5:K26">I5/1.23</f>
        <v>1056.9105691056911</v>
      </c>
      <c r="L5" s="112" t="s">
        <v>54</v>
      </c>
    </row>
    <row r="6" spans="1:12" ht="15.75">
      <c r="A6" s="98" t="s">
        <v>1</v>
      </c>
      <c r="B6" s="104" t="s">
        <v>2</v>
      </c>
      <c r="C6" s="111">
        <v>11400</v>
      </c>
      <c r="D6" s="124">
        <v>1100</v>
      </c>
      <c r="E6" s="129">
        <f t="shared" si="0"/>
        <v>10972.586829586495</v>
      </c>
      <c r="F6" s="128">
        <f t="shared" si="1"/>
        <v>894.308943089431</v>
      </c>
      <c r="G6" s="112" t="s">
        <v>54</v>
      </c>
      <c r="H6" s="113">
        <v>11900</v>
      </c>
      <c r="I6" s="124">
        <v>1200</v>
      </c>
      <c r="J6" s="129">
        <f t="shared" si="2"/>
        <v>11445.277075079948</v>
      </c>
      <c r="K6" s="128">
        <f t="shared" si="3"/>
        <v>975.609756097561</v>
      </c>
      <c r="L6" s="112" t="s">
        <v>54</v>
      </c>
    </row>
    <row r="7" spans="1:12" ht="16.5" customHeight="1">
      <c r="A7" s="98" t="s">
        <v>2</v>
      </c>
      <c r="B7" s="104" t="s">
        <v>3</v>
      </c>
      <c r="C7" s="111">
        <v>10500</v>
      </c>
      <c r="D7" s="124">
        <v>1000</v>
      </c>
      <c r="E7" s="129">
        <f t="shared" si="0"/>
        <v>10108.507151607719</v>
      </c>
      <c r="F7" s="128">
        <f t="shared" si="1"/>
        <v>813.0081300813008</v>
      </c>
      <c r="G7" s="112" t="s">
        <v>54</v>
      </c>
      <c r="H7" s="113">
        <v>11100</v>
      </c>
      <c r="I7" s="124">
        <v>1200</v>
      </c>
      <c r="J7" s="129">
        <f t="shared" si="2"/>
        <v>10662.498210109303</v>
      </c>
      <c r="K7" s="128">
        <f t="shared" si="3"/>
        <v>975.609756097561</v>
      </c>
      <c r="L7" s="112" t="s">
        <v>54</v>
      </c>
    </row>
    <row r="8" spans="1:12" ht="16.5" customHeight="1">
      <c r="A8" s="98" t="s">
        <v>3</v>
      </c>
      <c r="B8" s="104" t="s">
        <v>92</v>
      </c>
      <c r="C8" s="111">
        <v>14300</v>
      </c>
      <c r="D8" s="124">
        <v>1100</v>
      </c>
      <c r="E8" s="129">
        <f t="shared" si="0"/>
        <v>13810.160215105087</v>
      </c>
      <c r="F8" s="128">
        <f t="shared" si="1"/>
        <v>894.308943089431</v>
      </c>
      <c r="G8" s="112" t="s">
        <v>54</v>
      </c>
      <c r="H8" s="113">
        <v>15500</v>
      </c>
      <c r="I8" s="124">
        <v>1300</v>
      </c>
      <c r="J8" s="129">
        <f t="shared" si="2"/>
        <v>14951.235422334652</v>
      </c>
      <c r="K8" s="128">
        <f t="shared" si="3"/>
        <v>1056.9105691056911</v>
      </c>
      <c r="L8" s="112" t="s">
        <v>75</v>
      </c>
    </row>
    <row r="9" spans="1:12" ht="16.5" customHeight="1">
      <c r="A9" s="98" t="s">
        <v>92</v>
      </c>
      <c r="B9" s="104" t="s">
        <v>4</v>
      </c>
      <c r="C9" s="111">
        <v>13300</v>
      </c>
      <c r="D9" s="124">
        <v>1200</v>
      </c>
      <c r="E9" s="129">
        <f t="shared" si="0"/>
        <v>12815.140088778579</v>
      </c>
      <c r="F9" s="128">
        <f t="shared" si="1"/>
        <v>975.609756097561</v>
      </c>
      <c r="G9" s="112" t="s">
        <v>54</v>
      </c>
      <c r="H9" s="113">
        <v>13900</v>
      </c>
      <c r="I9" s="124">
        <v>1400</v>
      </c>
      <c r="J9" s="129">
        <f t="shared" si="2"/>
        <v>13369.13114728016</v>
      </c>
      <c r="K9" s="128">
        <f t="shared" si="3"/>
        <v>1138.2113821138212</v>
      </c>
      <c r="L9" s="112" t="s">
        <v>54</v>
      </c>
    </row>
    <row r="10" spans="1:12" ht="16.5" customHeight="1">
      <c r="A10" s="98" t="s">
        <v>4</v>
      </c>
      <c r="B10" s="104" t="s">
        <v>5</v>
      </c>
      <c r="C10" s="111">
        <v>12300</v>
      </c>
      <c r="D10" s="124">
        <v>1100</v>
      </c>
      <c r="E10" s="129">
        <f t="shared" si="0"/>
        <v>11853.213052678471</v>
      </c>
      <c r="F10" s="128">
        <f t="shared" si="1"/>
        <v>894.308943089431</v>
      </c>
      <c r="G10" s="112" t="s">
        <v>54</v>
      </c>
      <c r="H10" s="113">
        <v>12600</v>
      </c>
      <c r="I10" s="124">
        <v>1300</v>
      </c>
      <c r="J10" s="129">
        <f t="shared" si="2"/>
        <v>12113.662036816062</v>
      </c>
      <c r="K10" s="128">
        <f t="shared" si="3"/>
        <v>1056.9105691056911</v>
      </c>
      <c r="L10" s="112" t="s">
        <v>54</v>
      </c>
    </row>
    <row r="11" spans="1:12" ht="16.5" customHeight="1">
      <c r="A11" s="98" t="s">
        <v>5</v>
      </c>
      <c r="B11" s="104" t="s">
        <v>6</v>
      </c>
      <c r="C11" s="111">
        <v>14900</v>
      </c>
      <c r="D11" s="124">
        <v>1200</v>
      </c>
      <c r="E11" s="129">
        <f t="shared" si="0"/>
        <v>14380.697818719871</v>
      </c>
      <c r="F11" s="128">
        <f t="shared" si="1"/>
        <v>975.609756097561</v>
      </c>
      <c r="G11" s="112" t="s">
        <v>75</v>
      </c>
      <c r="H11" s="113">
        <v>15200</v>
      </c>
      <c r="I11" s="124">
        <v>1300</v>
      </c>
      <c r="J11" s="129">
        <f t="shared" si="2"/>
        <v>14657.69334797066</v>
      </c>
      <c r="K11" s="128">
        <f t="shared" si="3"/>
        <v>1056.9105691056911</v>
      </c>
      <c r="L11" s="112" t="s">
        <v>75</v>
      </c>
    </row>
    <row r="12" spans="1:12" ht="16.5" customHeight="1">
      <c r="A12" s="98" t="s">
        <v>6</v>
      </c>
      <c r="B12" s="104" t="s">
        <v>7</v>
      </c>
      <c r="C12" s="111">
        <v>17800</v>
      </c>
      <c r="D12" s="124">
        <v>1500</v>
      </c>
      <c r="E12" s="129">
        <f t="shared" si="0"/>
        <v>17168.631568898858</v>
      </c>
      <c r="F12" s="128">
        <f t="shared" si="1"/>
        <v>1219.5121951219512</v>
      </c>
      <c r="G12" s="112" t="s">
        <v>75</v>
      </c>
      <c r="H12" s="113">
        <v>18300</v>
      </c>
      <c r="I12" s="124">
        <v>1500</v>
      </c>
      <c r="J12" s="129">
        <f t="shared" si="2"/>
        <v>17657.86835950551</v>
      </c>
      <c r="K12" s="128">
        <f t="shared" si="3"/>
        <v>1219.5121951219512</v>
      </c>
      <c r="L12" s="112" t="s">
        <v>75</v>
      </c>
    </row>
    <row r="13" spans="1:12" ht="16.5" customHeight="1">
      <c r="A13" s="98" t="s">
        <v>7</v>
      </c>
      <c r="B13" s="104" t="s">
        <v>8</v>
      </c>
      <c r="C13" s="111">
        <v>20100</v>
      </c>
      <c r="D13" s="124">
        <v>1600</v>
      </c>
      <c r="E13" s="129">
        <f t="shared" si="0"/>
        <v>19402.574260576264</v>
      </c>
      <c r="F13" s="128">
        <f t="shared" si="1"/>
        <v>1300.8130081300812</v>
      </c>
      <c r="G13" s="114" t="s">
        <v>99</v>
      </c>
      <c r="H13" s="113">
        <v>20200</v>
      </c>
      <c r="I13" s="124">
        <v>1600</v>
      </c>
      <c r="J13" s="129">
        <f t="shared" si="2"/>
        <v>19500.421618697594</v>
      </c>
      <c r="K13" s="128">
        <f t="shared" si="3"/>
        <v>1300.8130081300812</v>
      </c>
      <c r="L13" s="114" t="s">
        <v>99</v>
      </c>
    </row>
    <row r="14" spans="1:12" ht="16.5" customHeight="1">
      <c r="A14" s="98" t="s">
        <v>8</v>
      </c>
      <c r="B14" s="104" t="s">
        <v>9</v>
      </c>
      <c r="C14" s="111">
        <v>19000</v>
      </c>
      <c r="D14" s="124">
        <v>1200</v>
      </c>
      <c r="E14" s="129">
        <f t="shared" si="0"/>
        <v>18392.43950169443</v>
      </c>
      <c r="F14" s="128">
        <f t="shared" si="1"/>
        <v>975.609756097561</v>
      </c>
      <c r="G14" s="112" t="s">
        <v>75</v>
      </c>
      <c r="H14" s="113">
        <v>19000</v>
      </c>
      <c r="I14" s="124">
        <v>1100</v>
      </c>
      <c r="J14" s="129">
        <f t="shared" si="2"/>
        <v>18408.986046807633</v>
      </c>
      <c r="K14" s="128">
        <f t="shared" si="3"/>
        <v>894.308943089431</v>
      </c>
      <c r="L14" s="112" t="s">
        <v>75</v>
      </c>
    </row>
    <row r="15" spans="1:12" ht="16.5" customHeight="1">
      <c r="A15" s="98" t="s">
        <v>9</v>
      </c>
      <c r="B15" s="104" t="s">
        <v>11</v>
      </c>
      <c r="C15" s="111">
        <v>19000</v>
      </c>
      <c r="D15" s="124">
        <v>1200</v>
      </c>
      <c r="E15" s="129">
        <f aca="true" t="shared" si="4" ref="E15:E26">(C15*(1-D15/C15)/1.117)+(D15/1.23)</f>
        <v>16911.15138546193</v>
      </c>
      <c r="F15" s="128">
        <f t="shared" si="1"/>
        <v>975.609756097561</v>
      </c>
      <c r="G15" s="112" t="s">
        <v>78</v>
      </c>
      <c r="H15" s="113">
        <v>19000</v>
      </c>
      <c r="I15" s="124">
        <v>1100</v>
      </c>
      <c r="J15" s="129">
        <f>(H15*(1-I15/H15)/1.117)+(I15/1.23)</f>
        <v>16919.37608722551</v>
      </c>
      <c r="K15" s="128">
        <f t="shared" si="3"/>
        <v>894.308943089431</v>
      </c>
      <c r="L15" s="112" t="s">
        <v>78</v>
      </c>
    </row>
    <row r="16" spans="1:12" ht="16.5" customHeight="1">
      <c r="A16" s="98" t="s">
        <v>11</v>
      </c>
      <c r="B16" s="104" t="s">
        <v>10</v>
      </c>
      <c r="C16" s="111">
        <v>17700</v>
      </c>
      <c r="D16" s="124">
        <v>1500</v>
      </c>
      <c r="E16" s="129">
        <f t="shared" si="4"/>
        <v>15722.645588138961</v>
      </c>
      <c r="F16" s="128">
        <f t="shared" si="1"/>
        <v>1219.5121951219512</v>
      </c>
      <c r="G16" s="112" t="s">
        <v>78</v>
      </c>
      <c r="H16" s="113">
        <v>17200</v>
      </c>
      <c r="I16" s="124">
        <v>1400</v>
      </c>
      <c r="J16" s="129">
        <f aca="true" t="shared" si="5" ref="J16:J26">(H16*(1-I16/H16)/1.117)+(I16/1.23)</f>
        <v>15283.242716043991</v>
      </c>
      <c r="K16" s="128">
        <f t="shared" si="3"/>
        <v>1138.2113821138212</v>
      </c>
      <c r="L16" s="112" t="s">
        <v>78</v>
      </c>
    </row>
    <row r="17" spans="1:12" ht="16.5" customHeight="1">
      <c r="A17" s="98" t="s">
        <v>10</v>
      </c>
      <c r="B17" s="104" t="s">
        <v>12</v>
      </c>
      <c r="C17" s="111">
        <v>28500</v>
      </c>
      <c r="D17" s="124">
        <v>2400</v>
      </c>
      <c r="E17" s="129">
        <f t="shared" si="4"/>
        <v>25317.378867611416</v>
      </c>
      <c r="F17" s="128">
        <f t="shared" si="1"/>
        <v>1951.219512195122</v>
      </c>
      <c r="G17" s="112" t="s">
        <v>106</v>
      </c>
      <c r="H17" s="113">
        <v>27500</v>
      </c>
      <c r="I17" s="124">
        <v>2200</v>
      </c>
      <c r="J17" s="129">
        <f t="shared" si="5"/>
        <v>24438.573123421476</v>
      </c>
      <c r="K17" s="128">
        <f t="shared" si="3"/>
        <v>1788.617886178862</v>
      </c>
      <c r="L17" s="112" t="s">
        <v>106</v>
      </c>
    </row>
    <row r="18" spans="1:12" ht="16.5" customHeight="1">
      <c r="A18" s="98" t="s">
        <v>12</v>
      </c>
      <c r="B18" s="104" t="s">
        <v>13</v>
      </c>
      <c r="C18" s="111">
        <v>25000</v>
      </c>
      <c r="D18" s="124">
        <v>2400</v>
      </c>
      <c r="E18" s="129">
        <f t="shared" si="4"/>
        <v>22183.98585060157</v>
      </c>
      <c r="F18" s="128">
        <f t="shared" si="1"/>
        <v>1951.219512195122</v>
      </c>
      <c r="G18" s="112" t="s">
        <v>78</v>
      </c>
      <c r="H18" s="113">
        <v>24000</v>
      </c>
      <c r="I18" s="124">
        <v>2300</v>
      </c>
      <c r="J18" s="129">
        <f t="shared" si="5"/>
        <v>21296.955404648048</v>
      </c>
      <c r="K18" s="128">
        <f t="shared" si="3"/>
        <v>1869.918699186992</v>
      </c>
      <c r="L18" s="112" t="s">
        <v>78</v>
      </c>
    </row>
    <row r="19" spans="1:12" ht="16.5" customHeight="1">
      <c r="A19" s="98" t="s">
        <v>13</v>
      </c>
      <c r="B19" s="104" t="s">
        <v>14</v>
      </c>
      <c r="C19" s="111">
        <v>26600</v>
      </c>
      <c r="D19" s="124">
        <v>2400</v>
      </c>
      <c r="E19" s="129">
        <f t="shared" si="4"/>
        <v>23616.394086948927</v>
      </c>
      <c r="F19" s="128">
        <f t="shared" si="1"/>
        <v>1951.219512195122</v>
      </c>
      <c r="G19" s="112" t="s">
        <v>78</v>
      </c>
      <c r="H19" s="113">
        <v>25200</v>
      </c>
      <c r="I19" s="124">
        <v>2300</v>
      </c>
      <c r="J19" s="129">
        <f t="shared" si="5"/>
        <v>22371.26158190857</v>
      </c>
      <c r="K19" s="128">
        <f t="shared" si="3"/>
        <v>1869.918699186992</v>
      </c>
      <c r="L19" s="112" t="s">
        <v>78</v>
      </c>
    </row>
    <row r="20" spans="1:12" ht="16.5" customHeight="1">
      <c r="A20" s="98" t="s">
        <v>14</v>
      </c>
      <c r="B20" s="104" t="s">
        <v>15</v>
      </c>
      <c r="C20" s="111">
        <v>49700</v>
      </c>
      <c r="D20" s="124">
        <v>5500</v>
      </c>
      <c r="E20" s="129">
        <f t="shared" si="4"/>
        <v>44041.82224454295</v>
      </c>
      <c r="F20" s="128">
        <f t="shared" si="1"/>
        <v>4471.544715447155</v>
      </c>
      <c r="G20" s="112" t="s">
        <v>54</v>
      </c>
      <c r="H20" s="113">
        <v>46700</v>
      </c>
      <c r="I20" s="124">
        <v>5600</v>
      </c>
      <c r="J20" s="129">
        <f t="shared" si="5"/>
        <v>41347.83209962807</v>
      </c>
      <c r="K20" s="128">
        <f t="shared" si="3"/>
        <v>4552.845528455285</v>
      </c>
      <c r="L20" s="112" t="s">
        <v>106</v>
      </c>
    </row>
    <row r="21" spans="1:12" ht="16.5" customHeight="1">
      <c r="A21" s="98" t="s">
        <v>15</v>
      </c>
      <c r="B21" s="104" t="s">
        <v>16</v>
      </c>
      <c r="C21" s="111">
        <v>37600</v>
      </c>
      <c r="D21" s="124">
        <v>5000</v>
      </c>
      <c r="E21" s="129">
        <f t="shared" si="4"/>
        <v>33250.35846598395</v>
      </c>
      <c r="F21" s="128">
        <f t="shared" si="1"/>
        <v>4065.040650406504</v>
      </c>
      <c r="G21" s="112" t="s">
        <v>106</v>
      </c>
      <c r="H21" s="113">
        <v>33300</v>
      </c>
      <c r="I21" s="124">
        <v>4500</v>
      </c>
      <c r="J21" s="129">
        <f t="shared" si="5"/>
        <v>29441.884839618317</v>
      </c>
      <c r="K21" s="128">
        <f t="shared" si="3"/>
        <v>3658.5365853658536</v>
      </c>
      <c r="L21" s="112" t="s">
        <v>106</v>
      </c>
    </row>
    <row r="22" spans="1:12" ht="16.5" customHeight="1">
      <c r="A22" s="98" t="s">
        <v>16</v>
      </c>
      <c r="B22" s="104" t="s">
        <v>17</v>
      </c>
      <c r="C22" s="111">
        <v>61100</v>
      </c>
      <c r="D22" s="124">
        <v>6000</v>
      </c>
      <c r="E22" s="129">
        <f t="shared" si="4"/>
        <v>54206.60741969998</v>
      </c>
      <c r="F22" s="128">
        <f t="shared" si="1"/>
        <v>4878.048780487805</v>
      </c>
      <c r="G22" s="112" t="s">
        <v>54</v>
      </c>
      <c r="H22" s="113">
        <v>56600</v>
      </c>
      <c r="I22" s="124">
        <v>6200</v>
      </c>
      <c r="J22" s="129">
        <f t="shared" si="5"/>
        <v>50161.50985144587</v>
      </c>
      <c r="K22" s="128">
        <f t="shared" si="3"/>
        <v>5040.650406504065</v>
      </c>
      <c r="L22" s="112" t="s">
        <v>54</v>
      </c>
    </row>
    <row r="23" spans="1:12" ht="16.5" customHeight="1">
      <c r="A23" s="98" t="s">
        <v>17</v>
      </c>
      <c r="B23" s="104" t="s">
        <v>18</v>
      </c>
      <c r="C23" s="111">
        <v>41400</v>
      </c>
      <c r="D23" s="124">
        <v>3700</v>
      </c>
      <c r="E23" s="129">
        <f t="shared" si="4"/>
        <v>36759.24915023546</v>
      </c>
      <c r="F23" s="128">
        <f t="shared" si="1"/>
        <v>3008.130081300813</v>
      </c>
      <c r="G23" s="112" t="s">
        <v>106</v>
      </c>
      <c r="H23" s="113">
        <v>41200</v>
      </c>
      <c r="I23" s="124">
        <v>3900</v>
      </c>
      <c r="J23" s="129">
        <f t="shared" si="5"/>
        <v>36563.748717164875</v>
      </c>
      <c r="K23" s="128">
        <f t="shared" si="3"/>
        <v>3170.7317073170734</v>
      </c>
      <c r="L23" s="112" t="s">
        <v>106</v>
      </c>
    </row>
    <row r="24" spans="1:12" ht="16.5" customHeight="1">
      <c r="A24" s="98" t="s">
        <v>18</v>
      </c>
      <c r="B24" s="104" t="s">
        <v>19</v>
      </c>
      <c r="C24" s="111">
        <v>36800</v>
      </c>
      <c r="D24" s="124">
        <v>3500</v>
      </c>
      <c r="E24" s="129">
        <f t="shared" si="4"/>
        <v>32657.52487426396</v>
      </c>
      <c r="F24" s="128">
        <f t="shared" si="1"/>
        <v>2845.528455284553</v>
      </c>
      <c r="G24" s="112" t="s">
        <v>106</v>
      </c>
      <c r="H24" s="113">
        <v>36300</v>
      </c>
      <c r="I24" s="124">
        <v>3500</v>
      </c>
      <c r="J24" s="129">
        <f t="shared" si="5"/>
        <v>32209.89730040541</v>
      </c>
      <c r="K24" s="128">
        <f t="shared" si="3"/>
        <v>2845.528455284553</v>
      </c>
      <c r="L24" s="112" t="s">
        <v>106</v>
      </c>
    </row>
    <row r="25" spans="1:12" ht="16.5" customHeight="1">
      <c r="A25" s="98" t="s">
        <v>19</v>
      </c>
      <c r="B25" s="104" t="s">
        <v>20</v>
      </c>
      <c r="C25" s="111">
        <v>30600</v>
      </c>
      <c r="D25" s="124">
        <v>2900</v>
      </c>
      <c r="E25" s="129">
        <f t="shared" si="4"/>
        <v>27156.29116899943</v>
      </c>
      <c r="F25" s="128">
        <f t="shared" si="1"/>
        <v>2357.7235772357726</v>
      </c>
      <c r="G25" s="112" t="s">
        <v>106</v>
      </c>
      <c r="H25" s="113">
        <v>30100</v>
      </c>
      <c r="I25" s="124">
        <v>3000</v>
      </c>
      <c r="J25" s="129">
        <f t="shared" si="5"/>
        <v>26700.438893377297</v>
      </c>
      <c r="K25" s="128">
        <f t="shared" si="3"/>
        <v>2439.0243902439024</v>
      </c>
      <c r="L25" s="112" t="s">
        <v>106</v>
      </c>
    </row>
    <row r="26" spans="1:12" ht="16.5" customHeight="1" thickBot="1">
      <c r="A26" s="96" t="s">
        <v>20</v>
      </c>
      <c r="B26" s="102" t="s">
        <v>21</v>
      </c>
      <c r="C26" s="115">
        <v>31400</v>
      </c>
      <c r="D26" s="125">
        <v>2800</v>
      </c>
      <c r="E26" s="133">
        <f t="shared" si="4"/>
        <v>27880.719988936686</v>
      </c>
      <c r="F26" s="134">
        <f t="shared" si="1"/>
        <v>2276.4227642276423</v>
      </c>
      <c r="G26" s="116" t="s">
        <v>106</v>
      </c>
      <c r="H26" s="117">
        <v>31400</v>
      </c>
      <c r="I26" s="125">
        <v>2800</v>
      </c>
      <c r="J26" s="133">
        <f t="shared" si="5"/>
        <v>27880.719988936686</v>
      </c>
      <c r="K26" s="134">
        <f t="shared" si="3"/>
        <v>2276.4227642276423</v>
      </c>
      <c r="L26" s="116" t="s">
        <v>106</v>
      </c>
    </row>
    <row r="27" spans="1:2" ht="21">
      <c r="A27" s="91"/>
      <c r="B27" s="91"/>
    </row>
  </sheetData>
  <sheetProtection/>
  <mergeCells count="2">
    <mergeCell ref="C1:G1"/>
    <mergeCell ref="H1:L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89</v>
      </c>
      <c r="E3" s="171"/>
      <c r="F3" s="171"/>
      <c r="G3" s="172"/>
      <c r="I3" s="168" t="s">
        <v>66</v>
      </c>
      <c r="J3" s="169"/>
      <c r="K3" s="170"/>
      <c r="L3" s="171" t="s">
        <v>89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1040</v>
      </c>
      <c r="E5" s="173"/>
      <c r="F5" s="173"/>
      <c r="G5" s="174"/>
      <c r="I5" s="139" t="s">
        <v>122</v>
      </c>
      <c r="J5" s="140"/>
      <c r="K5" s="141"/>
      <c r="L5" s="173">
        <v>1160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1001.0924538208201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1113.532082796366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0.096</v>
      </c>
      <c r="E7" s="207"/>
      <c r="F7" s="207"/>
      <c r="G7" s="208"/>
      <c r="I7" s="142" t="s">
        <v>120</v>
      </c>
      <c r="J7" s="143"/>
      <c r="K7" s="135"/>
      <c r="L7" s="207">
        <v>0.112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0.08108215319925423</v>
      </c>
      <c r="E8" s="179"/>
      <c r="F8" s="179"/>
      <c r="G8" s="180"/>
      <c r="I8" s="142" t="s">
        <v>121</v>
      </c>
      <c r="J8" s="143"/>
      <c r="K8" s="135"/>
      <c r="L8" s="178">
        <f>L5*L7/1.23/L6</f>
        <v>0.09485673371431605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1900</v>
      </c>
      <c r="E10" s="34"/>
      <c r="F10" s="34"/>
      <c r="G10" s="35"/>
      <c r="I10" s="191" t="s">
        <v>55</v>
      </c>
      <c r="J10" s="192"/>
      <c r="K10" s="193"/>
      <c r="L10" s="41">
        <v>1900</v>
      </c>
      <c r="M10" s="34"/>
      <c r="N10" s="34"/>
      <c r="O10" s="35"/>
    </row>
    <row r="11" spans="1:15" ht="15">
      <c r="A11" s="181" t="s">
        <v>56</v>
      </c>
      <c r="B11" s="182"/>
      <c r="C11" s="183"/>
      <c r="D11" s="39">
        <v>0</v>
      </c>
      <c r="E11" s="25"/>
      <c r="F11" s="25"/>
      <c r="G11" s="30"/>
      <c r="I11" s="181" t="s">
        <v>56</v>
      </c>
      <c r="J11" s="182"/>
      <c r="K11" s="183"/>
      <c r="L11" s="39">
        <v>0</v>
      </c>
      <c r="M11" s="25"/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/>
      <c r="F12" s="25"/>
      <c r="G12" s="30"/>
      <c r="I12" s="181" t="s">
        <v>57</v>
      </c>
      <c r="J12" s="182"/>
      <c r="K12" s="183"/>
      <c r="L12" s="39">
        <v>1</v>
      </c>
      <c r="M12" s="25"/>
      <c r="N12" s="25"/>
      <c r="O12" s="30"/>
    </row>
    <row r="13" spans="1:15" ht="15">
      <c r="A13" s="181" t="s">
        <v>58</v>
      </c>
      <c r="B13" s="182"/>
      <c r="C13" s="183"/>
      <c r="D13" s="39">
        <v>50</v>
      </c>
      <c r="E13" s="25"/>
      <c r="F13" s="25"/>
      <c r="G13" s="30"/>
      <c r="I13" s="181" t="s">
        <v>58</v>
      </c>
      <c r="J13" s="182"/>
      <c r="K13" s="183"/>
      <c r="L13" s="39">
        <v>50</v>
      </c>
      <c r="M13" s="25"/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/>
      <c r="F14" s="25"/>
      <c r="G14" s="30"/>
      <c r="I14" s="181" t="s">
        <v>67</v>
      </c>
      <c r="J14" s="182"/>
      <c r="K14" s="183"/>
      <c r="L14" s="39">
        <v>0</v>
      </c>
      <c r="M14" s="25"/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/>
      <c r="F15" s="25"/>
      <c r="G15" s="30"/>
      <c r="I15" s="181" t="s">
        <v>59</v>
      </c>
      <c r="J15" s="182"/>
      <c r="K15" s="183"/>
      <c r="L15" s="39">
        <v>0</v>
      </c>
      <c r="M15" s="25"/>
      <c r="N15" s="25"/>
      <c r="O15" s="30"/>
    </row>
    <row r="16" spans="1:15" ht="15">
      <c r="A16" s="181" t="s">
        <v>60</v>
      </c>
      <c r="B16" s="182"/>
      <c r="C16" s="183"/>
      <c r="D16" s="39">
        <v>40</v>
      </c>
      <c r="E16" s="25"/>
      <c r="F16" s="25"/>
      <c r="G16" s="30"/>
      <c r="I16" s="181" t="s">
        <v>60</v>
      </c>
      <c r="J16" s="182"/>
      <c r="K16" s="183"/>
      <c r="L16" s="39">
        <v>40</v>
      </c>
      <c r="M16" s="25"/>
      <c r="N16" s="25"/>
      <c r="O16" s="30"/>
    </row>
    <row r="17" spans="1:15" ht="15">
      <c r="A17" s="181" t="s">
        <v>86</v>
      </c>
      <c r="B17" s="182"/>
      <c r="C17" s="183"/>
      <c r="D17" s="39">
        <v>76</v>
      </c>
      <c r="E17" s="25"/>
      <c r="F17" s="25"/>
      <c r="G17" s="30"/>
      <c r="I17" s="181" t="s">
        <v>86</v>
      </c>
      <c r="J17" s="182"/>
      <c r="K17" s="183"/>
      <c r="L17" s="39">
        <v>77</v>
      </c>
      <c r="M17" s="25"/>
      <c r="N17" s="25"/>
      <c r="O17" s="30"/>
    </row>
    <row r="18" spans="1:15" ht="15">
      <c r="A18" s="181" t="s">
        <v>61</v>
      </c>
      <c r="B18" s="182"/>
      <c r="C18" s="183"/>
      <c r="D18" s="54">
        <f>D6/D17</f>
        <v>13.172269129221316</v>
      </c>
      <c r="E18" s="25"/>
      <c r="F18" s="25"/>
      <c r="G18" s="30"/>
      <c r="I18" s="181" t="s">
        <v>61</v>
      </c>
      <c r="J18" s="182"/>
      <c r="K18" s="183"/>
      <c r="L18" s="54">
        <f>L6/L17</f>
        <v>14.461455620732027</v>
      </c>
      <c r="M18" s="25"/>
      <c r="N18" s="25"/>
      <c r="O18" s="30"/>
    </row>
    <row r="19" spans="1:15" ht="15.75" thickBot="1">
      <c r="A19" s="196" t="s">
        <v>62</v>
      </c>
      <c r="B19" s="197"/>
      <c r="C19" s="198"/>
      <c r="D19" s="42" t="s">
        <v>54</v>
      </c>
      <c r="E19" s="31"/>
      <c r="F19" s="31"/>
      <c r="G19" s="36"/>
      <c r="I19" s="196" t="s">
        <v>62</v>
      </c>
      <c r="J19" s="197"/>
      <c r="K19" s="198"/>
      <c r="L19" s="42" t="s">
        <v>54</v>
      </c>
      <c r="M19" s="31"/>
      <c r="N19" s="31"/>
      <c r="O19" s="36"/>
    </row>
    <row r="20" spans="1:15" ht="15">
      <c r="A20" s="191" t="s">
        <v>63</v>
      </c>
      <c r="B20" s="192"/>
      <c r="C20" s="193"/>
      <c r="D20" s="194">
        <f>D17</f>
        <v>76</v>
      </c>
      <c r="E20" s="194"/>
      <c r="F20" s="194"/>
      <c r="G20" s="195"/>
      <c r="I20" s="191" t="s">
        <v>63</v>
      </c>
      <c r="J20" s="192"/>
      <c r="K20" s="193"/>
      <c r="L20" s="194">
        <f>L17</f>
        <v>77</v>
      </c>
      <c r="M20" s="194"/>
      <c r="N20" s="194"/>
      <c r="O20" s="195"/>
    </row>
    <row r="21" spans="1:15" ht="15.75" thickBot="1">
      <c r="A21" s="204" t="s">
        <v>64</v>
      </c>
      <c r="B21" s="205"/>
      <c r="C21" s="206"/>
      <c r="D21" s="209">
        <f>D6/D20</f>
        <v>13.172269129221316</v>
      </c>
      <c r="E21" s="209"/>
      <c r="F21" s="209"/>
      <c r="G21" s="210"/>
      <c r="I21" s="204" t="s">
        <v>64</v>
      </c>
      <c r="J21" s="205"/>
      <c r="K21" s="206"/>
      <c r="L21" s="209">
        <f>L6/L20</f>
        <v>14.461455620732027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54</v>
      </c>
      <c r="E22" s="202"/>
      <c r="F22" s="202"/>
      <c r="G22" s="203"/>
      <c r="I22" s="199" t="s">
        <v>65</v>
      </c>
      <c r="J22" s="200"/>
      <c r="K22" s="201"/>
      <c r="L22" s="202" t="s">
        <v>54</v>
      </c>
      <c r="M22" s="202"/>
      <c r="N22" s="202"/>
      <c r="O22" s="203"/>
    </row>
  </sheetData>
  <sheetProtection/>
  <mergeCells count="60">
    <mergeCell ref="L8:O8"/>
    <mergeCell ref="D6:G6"/>
    <mergeCell ref="L6:O6"/>
    <mergeCell ref="A13:C13"/>
    <mergeCell ref="I13:K13"/>
    <mergeCell ref="A8:C8"/>
    <mergeCell ref="I6:K6"/>
    <mergeCell ref="I8:K8"/>
    <mergeCell ref="D8:G8"/>
    <mergeCell ref="A11:C11"/>
    <mergeCell ref="I11:K11"/>
    <mergeCell ref="A12:C12"/>
    <mergeCell ref="I12:K12"/>
    <mergeCell ref="L9:O9"/>
    <mergeCell ref="A22:C22"/>
    <mergeCell ref="D22:G22"/>
    <mergeCell ref="I22:K22"/>
    <mergeCell ref="L22:O22"/>
    <mergeCell ref="A21:C21"/>
    <mergeCell ref="D21:G21"/>
    <mergeCell ref="I21:K21"/>
    <mergeCell ref="L21:O21"/>
    <mergeCell ref="A15:C15"/>
    <mergeCell ref="I17:K17"/>
    <mergeCell ref="A18:C18"/>
    <mergeCell ref="I18:K18"/>
    <mergeCell ref="A14:C14"/>
    <mergeCell ref="I14:K14"/>
    <mergeCell ref="I15:K15"/>
    <mergeCell ref="A16:C16"/>
    <mergeCell ref="I16:K16"/>
    <mergeCell ref="L5:O5"/>
    <mergeCell ref="D7:G7"/>
    <mergeCell ref="L7:O7"/>
    <mergeCell ref="A20:C20"/>
    <mergeCell ref="D20:G20"/>
    <mergeCell ref="I20:K20"/>
    <mergeCell ref="L20:O20"/>
    <mergeCell ref="A19:C19"/>
    <mergeCell ref="I19:K19"/>
    <mergeCell ref="A17:C17"/>
    <mergeCell ref="A9:C9"/>
    <mergeCell ref="I9:K9"/>
    <mergeCell ref="A10:C10"/>
    <mergeCell ref="I10:K10"/>
    <mergeCell ref="D9:G9"/>
    <mergeCell ref="A7:C7"/>
    <mergeCell ref="I7:K7"/>
    <mergeCell ref="D5:G5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90</v>
      </c>
      <c r="E3" s="171"/>
      <c r="F3" s="171"/>
      <c r="G3" s="172"/>
      <c r="I3" s="168" t="s">
        <v>66</v>
      </c>
      <c r="J3" s="169"/>
      <c r="K3" s="170"/>
      <c r="L3" s="171" t="s">
        <v>90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1140</v>
      </c>
      <c r="E5" s="173"/>
      <c r="F5" s="173"/>
      <c r="G5" s="174"/>
      <c r="I5" s="139" t="s">
        <v>122</v>
      </c>
      <c r="J5" s="140"/>
      <c r="K5" s="141"/>
      <c r="L5" s="173">
        <v>1190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1097.3513436112833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1144.4962690722798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0.096</v>
      </c>
      <c r="E7" s="207"/>
      <c r="F7" s="207"/>
      <c r="G7" s="208"/>
      <c r="I7" s="142" t="s">
        <v>120</v>
      </c>
      <c r="J7" s="143"/>
      <c r="K7" s="135"/>
      <c r="L7" s="207">
        <v>0.101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0.08108215319925424</v>
      </c>
      <c r="E8" s="179"/>
      <c r="F8" s="179"/>
      <c r="G8" s="180"/>
      <c r="I8" s="142" t="s">
        <v>121</v>
      </c>
      <c r="J8" s="143"/>
      <c r="K8" s="135"/>
      <c r="L8" s="178">
        <f>L5*L7/1.23/L6</f>
        <v>0.08537856329901275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500</v>
      </c>
      <c r="E10" s="34">
        <v>500</v>
      </c>
      <c r="F10" s="34">
        <v>900</v>
      </c>
      <c r="G10" s="35"/>
      <c r="I10" s="191" t="s">
        <v>55</v>
      </c>
      <c r="J10" s="192"/>
      <c r="K10" s="193"/>
      <c r="L10" s="41">
        <v>500</v>
      </c>
      <c r="M10" s="34">
        <v>500</v>
      </c>
      <c r="N10" s="34">
        <v>900</v>
      </c>
      <c r="O10" s="35"/>
    </row>
    <row r="11" spans="1:15" ht="15">
      <c r="A11" s="181" t="s">
        <v>56</v>
      </c>
      <c r="B11" s="182"/>
      <c r="C11" s="183"/>
      <c r="D11" s="39" t="s">
        <v>91</v>
      </c>
      <c r="E11" s="25" t="s">
        <v>91</v>
      </c>
      <c r="F11" s="25" t="s">
        <v>91</v>
      </c>
      <c r="G11" s="30"/>
      <c r="I11" s="181" t="s">
        <v>56</v>
      </c>
      <c r="J11" s="182"/>
      <c r="K11" s="183"/>
      <c r="L11" s="39" t="s">
        <v>91</v>
      </c>
      <c r="M11" s="25" t="s">
        <v>91</v>
      </c>
      <c r="N11" s="25" t="s">
        <v>91</v>
      </c>
      <c r="O11" s="30"/>
    </row>
    <row r="12" spans="1:15" ht="15">
      <c r="A12" s="181" t="s">
        <v>57</v>
      </c>
      <c r="B12" s="182"/>
      <c r="C12" s="183"/>
      <c r="D12" s="39">
        <v>1</v>
      </c>
      <c r="E12" s="25">
        <v>1</v>
      </c>
      <c r="F12" s="25">
        <v>1</v>
      </c>
      <c r="G12" s="30"/>
      <c r="I12" s="181" t="s">
        <v>57</v>
      </c>
      <c r="J12" s="182"/>
      <c r="K12" s="183"/>
      <c r="L12" s="39">
        <v>1</v>
      </c>
      <c r="M12" s="25">
        <v>1</v>
      </c>
      <c r="N12" s="25">
        <v>1</v>
      </c>
      <c r="O12" s="30"/>
    </row>
    <row r="13" spans="1:15" ht="15">
      <c r="A13" s="181" t="s">
        <v>58</v>
      </c>
      <c r="B13" s="182"/>
      <c r="C13" s="183"/>
      <c r="D13" s="39">
        <v>180</v>
      </c>
      <c r="E13" s="25">
        <v>140</v>
      </c>
      <c r="F13" s="25">
        <v>0</v>
      </c>
      <c r="G13" s="30"/>
      <c r="I13" s="181" t="s">
        <v>58</v>
      </c>
      <c r="J13" s="182"/>
      <c r="K13" s="183"/>
      <c r="L13" s="39">
        <v>180</v>
      </c>
      <c r="M13" s="25">
        <v>140</v>
      </c>
      <c r="N13" s="25">
        <v>0</v>
      </c>
      <c r="O13" s="30"/>
    </row>
    <row r="14" spans="1:15" ht="15">
      <c r="A14" s="181" t="s">
        <v>67</v>
      </c>
      <c r="B14" s="182"/>
      <c r="C14" s="183"/>
      <c r="D14" s="39">
        <v>0</v>
      </c>
      <c r="E14" s="25">
        <v>0</v>
      </c>
      <c r="F14" s="25">
        <v>0</v>
      </c>
      <c r="G14" s="30"/>
      <c r="I14" s="181" t="s">
        <v>67</v>
      </c>
      <c r="J14" s="182"/>
      <c r="K14" s="183"/>
      <c r="L14" s="39">
        <v>0</v>
      </c>
      <c r="M14" s="25">
        <v>0</v>
      </c>
      <c r="N14" s="25">
        <v>0</v>
      </c>
      <c r="O14" s="30"/>
    </row>
    <row r="15" spans="1:15" ht="15">
      <c r="A15" s="181" t="s">
        <v>59</v>
      </c>
      <c r="B15" s="182"/>
      <c r="C15" s="183"/>
      <c r="D15" s="39">
        <v>0</v>
      </c>
      <c r="E15" s="25">
        <v>0</v>
      </c>
      <c r="F15" s="25">
        <v>0</v>
      </c>
      <c r="G15" s="30"/>
      <c r="I15" s="181" t="s">
        <v>59</v>
      </c>
      <c r="J15" s="182"/>
      <c r="K15" s="183"/>
      <c r="L15" s="39">
        <v>0</v>
      </c>
      <c r="M15" s="25">
        <v>0</v>
      </c>
      <c r="N15" s="25">
        <v>0</v>
      </c>
      <c r="O15" s="30"/>
    </row>
    <row r="16" spans="1:15" ht="15">
      <c r="A16" s="181" t="s">
        <v>60</v>
      </c>
      <c r="B16" s="182"/>
      <c r="C16" s="183"/>
      <c r="D16" s="39">
        <v>180</v>
      </c>
      <c r="E16" s="25">
        <v>140</v>
      </c>
      <c r="F16" s="25">
        <v>0</v>
      </c>
      <c r="G16" s="30"/>
      <c r="I16" s="181" t="s">
        <v>60</v>
      </c>
      <c r="J16" s="182"/>
      <c r="K16" s="183"/>
      <c r="L16" s="39">
        <v>180</v>
      </c>
      <c r="M16" s="25">
        <v>140</v>
      </c>
      <c r="N16" s="25">
        <v>0</v>
      </c>
      <c r="O16" s="30"/>
    </row>
    <row r="17" spans="1:15" ht="15">
      <c r="A17" s="181" t="s">
        <v>86</v>
      </c>
      <c r="B17" s="182"/>
      <c r="C17" s="183"/>
      <c r="D17" s="39">
        <v>55</v>
      </c>
      <c r="E17" s="25">
        <v>63</v>
      </c>
      <c r="F17" s="25">
        <v>77</v>
      </c>
      <c r="G17" s="30"/>
      <c r="I17" s="181" t="s">
        <v>86</v>
      </c>
      <c r="J17" s="182"/>
      <c r="K17" s="183"/>
      <c r="L17" s="39">
        <v>55</v>
      </c>
      <c r="M17" s="25">
        <v>63</v>
      </c>
      <c r="N17" s="25">
        <v>77</v>
      </c>
      <c r="O17" s="30"/>
    </row>
    <row r="18" spans="1:15" ht="15">
      <c r="A18" s="181" t="s">
        <v>61</v>
      </c>
      <c r="B18" s="182"/>
      <c r="C18" s="183"/>
      <c r="D18" s="54">
        <f>$D6/D17</f>
        <v>19.95184261111424</v>
      </c>
      <c r="E18" s="54">
        <f>$D6/E17</f>
        <v>17.418275295417196</v>
      </c>
      <c r="F18" s="54">
        <f>$D6/F17</f>
        <v>14.251316150795887</v>
      </c>
      <c r="G18" s="30"/>
      <c r="I18" s="181" t="s">
        <v>61</v>
      </c>
      <c r="J18" s="182"/>
      <c r="K18" s="183"/>
      <c r="L18" s="54">
        <f>L$5/L17</f>
        <v>21.636363636363637</v>
      </c>
      <c r="M18" s="55">
        <f>L$5/M17</f>
        <v>18.88888888888889</v>
      </c>
      <c r="N18" s="55">
        <f>L$5/N17</f>
        <v>15.454545454545455</v>
      </c>
      <c r="O18" s="30"/>
    </row>
    <row r="19" spans="1:15" ht="15.75" thickBot="1">
      <c r="A19" s="196" t="s">
        <v>62</v>
      </c>
      <c r="B19" s="197"/>
      <c r="C19" s="198"/>
      <c r="D19" s="42" t="s">
        <v>75</v>
      </c>
      <c r="E19" s="31" t="s">
        <v>54</v>
      </c>
      <c r="F19" s="31" t="s">
        <v>54</v>
      </c>
      <c r="G19" s="36"/>
      <c r="I19" s="196" t="s">
        <v>62</v>
      </c>
      <c r="J19" s="197"/>
      <c r="K19" s="198"/>
      <c r="L19" s="42" t="s">
        <v>75</v>
      </c>
      <c r="M19" s="31" t="s">
        <v>54</v>
      </c>
      <c r="N19" s="31" t="s">
        <v>54</v>
      </c>
      <c r="O19" s="36"/>
    </row>
    <row r="20" spans="1:15" ht="15">
      <c r="A20" s="191" t="s">
        <v>63</v>
      </c>
      <c r="B20" s="192"/>
      <c r="C20" s="193"/>
      <c r="D20" s="214">
        <f>((D10*D17)+(E10*E17)+(F10*F17))/(D10+E10+F10)</f>
        <v>67.52631578947368</v>
      </c>
      <c r="E20" s="214"/>
      <c r="F20" s="214"/>
      <c r="G20" s="215"/>
      <c r="I20" s="191" t="s">
        <v>63</v>
      </c>
      <c r="J20" s="192"/>
      <c r="K20" s="193"/>
      <c r="L20" s="214">
        <f>((L10*L17)+(M10*M17)+(N10*N17))/(L10+M10+N10)</f>
        <v>67.52631578947368</v>
      </c>
      <c r="M20" s="214"/>
      <c r="N20" s="214"/>
      <c r="O20" s="215"/>
    </row>
    <row r="21" spans="1:15" ht="15.75" thickBot="1">
      <c r="A21" s="204" t="s">
        <v>64</v>
      </c>
      <c r="B21" s="205"/>
      <c r="C21" s="206"/>
      <c r="D21" s="209">
        <f>D6/D20</f>
        <v>16.25072137849913</v>
      </c>
      <c r="E21" s="209"/>
      <c r="F21" s="209"/>
      <c r="G21" s="210"/>
      <c r="I21" s="204" t="s">
        <v>64</v>
      </c>
      <c r="J21" s="205"/>
      <c r="K21" s="206"/>
      <c r="L21" s="209">
        <f>L6/L20</f>
        <v>16.948892527181073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54</v>
      </c>
      <c r="E22" s="202"/>
      <c r="F22" s="202"/>
      <c r="G22" s="203"/>
      <c r="I22" s="199" t="s">
        <v>65</v>
      </c>
      <c r="J22" s="200"/>
      <c r="K22" s="201"/>
      <c r="L22" s="202" t="s">
        <v>54</v>
      </c>
      <c r="M22" s="202"/>
      <c r="N22" s="202"/>
      <c r="O22" s="203"/>
    </row>
  </sheetData>
  <sheetProtection/>
  <mergeCells count="60">
    <mergeCell ref="D22:G22"/>
    <mergeCell ref="L22:O22"/>
    <mergeCell ref="I10:K10"/>
    <mergeCell ref="I6:K6"/>
    <mergeCell ref="I8:K8"/>
    <mergeCell ref="D8:G8"/>
    <mergeCell ref="L8:O8"/>
    <mergeCell ref="D6:G6"/>
    <mergeCell ref="L6:O6"/>
    <mergeCell ref="L3:O3"/>
    <mergeCell ref="A2:G2"/>
    <mergeCell ref="I2:O2"/>
    <mergeCell ref="L5:O5"/>
    <mergeCell ref="A9:C9"/>
    <mergeCell ref="I9:K9"/>
    <mergeCell ref="A10:C10"/>
    <mergeCell ref="A3:C3"/>
    <mergeCell ref="D3:G3"/>
    <mergeCell ref="I3:K3"/>
    <mergeCell ref="D7:G7"/>
    <mergeCell ref="L7:O7"/>
    <mergeCell ref="D9:G9"/>
    <mergeCell ref="L9:O9"/>
    <mergeCell ref="A21:C21"/>
    <mergeCell ref="D20:G20"/>
    <mergeCell ref="I21:K21"/>
    <mergeCell ref="L20:O20"/>
    <mergeCell ref="A20:C20"/>
    <mergeCell ref="I20:K20"/>
    <mergeCell ref="D21:G21"/>
    <mergeCell ref="L21:O21"/>
    <mergeCell ref="I16:K16"/>
    <mergeCell ref="A17:C17"/>
    <mergeCell ref="I17:K17"/>
    <mergeCell ref="A12:C12"/>
    <mergeCell ref="I12:K12"/>
    <mergeCell ref="A13:C13"/>
    <mergeCell ref="I13:K13"/>
    <mergeCell ref="A14:C14"/>
    <mergeCell ref="I14:K14"/>
    <mergeCell ref="A22:C22"/>
    <mergeCell ref="I22:K22"/>
    <mergeCell ref="D5:G5"/>
    <mergeCell ref="A18:C18"/>
    <mergeCell ref="I18:K18"/>
    <mergeCell ref="A19:C19"/>
    <mergeCell ref="I19:K19"/>
    <mergeCell ref="A15:C15"/>
    <mergeCell ref="I15:K15"/>
    <mergeCell ref="A16:C16"/>
    <mergeCell ref="A4:C4"/>
    <mergeCell ref="I4:K4"/>
    <mergeCell ref="A11:C11"/>
    <mergeCell ref="I11:K11"/>
    <mergeCell ref="A5:C5"/>
    <mergeCell ref="I5:K5"/>
    <mergeCell ref="A7:C7"/>
    <mergeCell ref="I7:K7"/>
    <mergeCell ref="A6:C6"/>
    <mergeCell ref="A8:C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93</v>
      </c>
      <c r="E3" s="171"/>
      <c r="F3" s="171"/>
      <c r="G3" s="172"/>
      <c r="I3" s="168" t="s">
        <v>66</v>
      </c>
      <c r="J3" s="169"/>
      <c r="K3" s="170"/>
      <c r="L3" s="171" t="s">
        <v>93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1050</v>
      </c>
      <c r="E5" s="173"/>
      <c r="F5" s="173"/>
      <c r="G5" s="174"/>
      <c r="I5" s="139" t="s">
        <v>122</v>
      </c>
      <c r="J5" s="140"/>
      <c r="K5" s="141"/>
      <c r="L5" s="173">
        <v>1110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1010.892081523555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1066.269676865066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0.095</v>
      </c>
      <c r="E7" s="207"/>
      <c r="F7" s="207"/>
      <c r="G7" s="208"/>
      <c r="I7" s="142" t="s">
        <v>120</v>
      </c>
      <c r="J7" s="143"/>
      <c r="K7" s="135"/>
      <c r="L7" s="207">
        <v>0.108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0.08022375727128503</v>
      </c>
      <c r="E8" s="179"/>
      <c r="F8" s="179"/>
      <c r="G8" s="180"/>
      <c r="I8" s="142" t="s">
        <v>121</v>
      </c>
      <c r="J8" s="143"/>
      <c r="K8" s="135"/>
      <c r="L8" s="178">
        <f>L5*L7/1.23/L6</f>
        <v>0.09140597050522717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1000</v>
      </c>
      <c r="E10" s="34">
        <v>800</v>
      </c>
      <c r="F10" s="34">
        <v>300</v>
      </c>
      <c r="G10" s="35">
        <v>500</v>
      </c>
      <c r="I10" s="191" t="s">
        <v>55</v>
      </c>
      <c r="J10" s="192"/>
      <c r="K10" s="193"/>
      <c r="L10" s="41">
        <v>1000</v>
      </c>
      <c r="M10" s="34">
        <v>800</v>
      </c>
      <c r="N10" s="34">
        <v>300</v>
      </c>
      <c r="O10" s="35">
        <v>500</v>
      </c>
    </row>
    <row r="11" spans="1:15" ht="15">
      <c r="A11" s="181" t="s">
        <v>56</v>
      </c>
      <c r="B11" s="182"/>
      <c r="C11" s="183"/>
      <c r="D11" s="39" t="s">
        <v>91</v>
      </c>
      <c r="E11" s="25" t="s">
        <v>91</v>
      </c>
      <c r="F11" s="25" t="s">
        <v>91</v>
      </c>
      <c r="G11" s="30" t="s">
        <v>91</v>
      </c>
      <c r="I11" s="181" t="s">
        <v>56</v>
      </c>
      <c r="J11" s="182"/>
      <c r="K11" s="183"/>
      <c r="L11" s="39" t="s">
        <v>91</v>
      </c>
      <c r="M11" s="25" t="s">
        <v>91</v>
      </c>
      <c r="N11" s="25" t="s">
        <v>91</v>
      </c>
      <c r="O11" s="30" t="s">
        <v>91</v>
      </c>
    </row>
    <row r="12" spans="1:15" ht="15">
      <c r="A12" s="181" t="s">
        <v>57</v>
      </c>
      <c r="B12" s="182"/>
      <c r="C12" s="183"/>
      <c r="D12" s="39">
        <v>1</v>
      </c>
      <c r="E12" s="25">
        <v>1</v>
      </c>
      <c r="F12" s="25">
        <v>1</v>
      </c>
      <c r="G12" s="30">
        <v>1</v>
      </c>
      <c r="I12" s="181" t="s">
        <v>57</v>
      </c>
      <c r="J12" s="182"/>
      <c r="K12" s="183"/>
      <c r="L12" s="39">
        <v>1</v>
      </c>
      <c r="M12" s="25">
        <v>1</v>
      </c>
      <c r="N12" s="25">
        <v>1</v>
      </c>
      <c r="O12" s="30">
        <v>1</v>
      </c>
    </row>
    <row r="13" spans="1:15" ht="15">
      <c r="A13" s="181" t="s">
        <v>58</v>
      </c>
      <c r="B13" s="182"/>
      <c r="C13" s="183"/>
      <c r="D13" s="39">
        <v>0</v>
      </c>
      <c r="E13" s="25">
        <v>100</v>
      </c>
      <c r="F13" s="25">
        <v>500</v>
      </c>
      <c r="G13" s="30">
        <v>275</v>
      </c>
      <c r="I13" s="181" t="s">
        <v>58</v>
      </c>
      <c r="J13" s="182"/>
      <c r="K13" s="183"/>
      <c r="L13" s="39">
        <v>0</v>
      </c>
      <c r="M13" s="25">
        <v>100</v>
      </c>
      <c r="N13" s="25">
        <v>500</v>
      </c>
      <c r="O13" s="30">
        <v>275</v>
      </c>
    </row>
    <row r="14" spans="1:15" ht="15">
      <c r="A14" s="181" t="s">
        <v>67</v>
      </c>
      <c r="B14" s="182"/>
      <c r="C14" s="183"/>
      <c r="D14" s="39">
        <v>0</v>
      </c>
      <c r="E14" s="25">
        <v>0</v>
      </c>
      <c r="F14" s="25">
        <v>0</v>
      </c>
      <c r="G14" s="30">
        <v>0</v>
      </c>
      <c r="I14" s="181" t="s">
        <v>67</v>
      </c>
      <c r="J14" s="182"/>
      <c r="K14" s="183"/>
      <c r="L14" s="39">
        <v>0</v>
      </c>
      <c r="M14" s="25">
        <v>0</v>
      </c>
      <c r="N14" s="25">
        <v>0</v>
      </c>
      <c r="O14" s="30">
        <v>0</v>
      </c>
    </row>
    <row r="15" spans="1:15" ht="15">
      <c r="A15" s="181" t="s">
        <v>59</v>
      </c>
      <c r="B15" s="182"/>
      <c r="C15" s="183"/>
      <c r="D15" s="39">
        <v>0</v>
      </c>
      <c r="E15" s="25">
        <v>0</v>
      </c>
      <c r="F15" s="25">
        <v>0</v>
      </c>
      <c r="G15" s="30">
        <v>0</v>
      </c>
      <c r="I15" s="181" t="s">
        <v>59</v>
      </c>
      <c r="J15" s="182"/>
      <c r="K15" s="183"/>
      <c r="L15" s="39">
        <v>0</v>
      </c>
      <c r="M15" s="25">
        <v>0</v>
      </c>
      <c r="N15" s="25">
        <v>0</v>
      </c>
      <c r="O15" s="30">
        <v>0</v>
      </c>
    </row>
    <row r="16" spans="1:15" ht="15">
      <c r="A16" s="181" t="s">
        <v>60</v>
      </c>
      <c r="B16" s="182"/>
      <c r="C16" s="183"/>
      <c r="D16" s="39">
        <v>0</v>
      </c>
      <c r="E16" s="25">
        <v>100</v>
      </c>
      <c r="F16" s="25">
        <v>500</v>
      </c>
      <c r="G16" s="30">
        <v>275</v>
      </c>
      <c r="I16" s="181" t="s">
        <v>60</v>
      </c>
      <c r="J16" s="182"/>
      <c r="K16" s="183"/>
      <c r="L16" s="39">
        <v>0</v>
      </c>
      <c r="M16" s="25">
        <v>100</v>
      </c>
      <c r="N16" s="25">
        <v>500</v>
      </c>
      <c r="O16" s="30">
        <v>275</v>
      </c>
    </row>
    <row r="17" spans="1:15" ht="15">
      <c r="A17" s="181" t="s">
        <v>86</v>
      </c>
      <c r="B17" s="182"/>
      <c r="C17" s="183"/>
      <c r="D17" s="39">
        <v>78</v>
      </c>
      <c r="E17" s="25">
        <v>63</v>
      </c>
      <c r="F17" s="25">
        <v>53</v>
      </c>
      <c r="G17" s="30">
        <v>53</v>
      </c>
      <c r="I17" s="181" t="s">
        <v>86</v>
      </c>
      <c r="J17" s="182"/>
      <c r="K17" s="183"/>
      <c r="L17" s="39">
        <v>77</v>
      </c>
      <c r="M17" s="25">
        <v>62</v>
      </c>
      <c r="N17" s="25">
        <v>52</v>
      </c>
      <c r="O17" s="30">
        <v>52</v>
      </c>
    </row>
    <row r="18" spans="1:15" ht="15">
      <c r="A18" s="181" t="s">
        <v>61</v>
      </c>
      <c r="B18" s="182"/>
      <c r="C18" s="183"/>
      <c r="D18" s="54">
        <f>D$6/D17</f>
        <v>12.960154891327628</v>
      </c>
      <c r="E18" s="55">
        <f>D$6/E17</f>
        <v>16.045906055929446</v>
      </c>
      <c r="F18" s="55">
        <f>D$6/F17</f>
        <v>19.073435500444436</v>
      </c>
      <c r="G18" s="56">
        <f>D$6/G17</f>
        <v>19.073435500444436</v>
      </c>
      <c r="I18" s="181" t="s">
        <v>61</v>
      </c>
      <c r="J18" s="182"/>
      <c r="K18" s="183"/>
      <c r="L18" s="54">
        <f>L$6/L17</f>
        <v>13.847658141104754</v>
      </c>
      <c r="M18" s="55">
        <f>L$6/M17</f>
        <v>17.197898013952678</v>
      </c>
      <c r="N18" s="55">
        <f>L$6/N17</f>
        <v>20.50518609355896</v>
      </c>
      <c r="O18" s="56">
        <f>L$6/O17</f>
        <v>20.50518609355896</v>
      </c>
    </row>
    <row r="19" spans="1:15" ht="15.75" thickBot="1">
      <c r="A19" s="196" t="s">
        <v>62</v>
      </c>
      <c r="B19" s="197"/>
      <c r="C19" s="198"/>
      <c r="D19" s="42" t="s">
        <v>54</v>
      </c>
      <c r="E19" s="31" t="s">
        <v>54</v>
      </c>
      <c r="F19" s="31" t="s">
        <v>54</v>
      </c>
      <c r="G19" s="119" t="s">
        <v>54</v>
      </c>
      <c r="I19" s="196" t="s">
        <v>62</v>
      </c>
      <c r="J19" s="197"/>
      <c r="K19" s="198"/>
      <c r="L19" s="42" t="s">
        <v>54</v>
      </c>
      <c r="M19" s="31" t="s">
        <v>54</v>
      </c>
      <c r="N19" s="31" t="s">
        <v>75</v>
      </c>
      <c r="O19" s="119" t="s">
        <v>75</v>
      </c>
    </row>
    <row r="20" spans="1:15" ht="15">
      <c r="A20" s="191" t="s">
        <v>63</v>
      </c>
      <c r="B20" s="192"/>
      <c r="C20" s="193"/>
      <c r="D20" s="214">
        <f>((D10*D17)+(E10*E17)+(F10*F17))/(D10+E10+F10)</f>
        <v>68.71428571428571</v>
      </c>
      <c r="E20" s="214"/>
      <c r="F20" s="214"/>
      <c r="G20" s="215"/>
      <c r="I20" s="191" t="s">
        <v>63</v>
      </c>
      <c r="J20" s="192"/>
      <c r="K20" s="193"/>
      <c r="L20" s="214">
        <f>((L10*L17)+(M10*M17)+(N10*N17))/(L10+M10+N10)</f>
        <v>67.71428571428571</v>
      </c>
      <c r="M20" s="214"/>
      <c r="N20" s="214"/>
      <c r="O20" s="215"/>
    </row>
    <row r="21" spans="1:15" ht="15.75" thickBot="1">
      <c r="A21" s="204" t="s">
        <v>64</v>
      </c>
      <c r="B21" s="205"/>
      <c r="C21" s="206"/>
      <c r="D21" s="209">
        <f>D6/D20</f>
        <v>14.711527173939471</v>
      </c>
      <c r="E21" s="209"/>
      <c r="F21" s="209"/>
      <c r="G21" s="210"/>
      <c r="I21" s="204" t="s">
        <v>64</v>
      </c>
      <c r="J21" s="205"/>
      <c r="K21" s="206"/>
      <c r="L21" s="209">
        <f>L6/L20</f>
        <v>15.746598603492536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54</v>
      </c>
      <c r="E22" s="202"/>
      <c r="F22" s="202"/>
      <c r="G22" s="203"/>
      <c r="I22" s="199" t="s">
        <v>65</v>
      </c>
      <c r="J22" s="200"/>
      <c r="K22" s="201"/>
      <c r="L22" s="202" t="s">
        <v>54</v>
      </c>
      <c r="M22" s="202"/>
      <c r="N22" s="202"/>
      <c r="O22" s="203"/>
    </row>
  </sheetData>
  <sheetProtection/>
  <mergeCells count="60">
    <mergeCell ref="L8:O8"/>
    <mergeCell ref="D6:G6"/>
    <mergeCell ref="L6:O6"/>
    <mergeCell ref="A8:C8"/>
    <mergeCell ref="I6:K6"/>
    <mergeCell ref="I8:K8"/>
    <mergeCell ref="D8:G8"/>
    <mergeCell ref="A22:C22"/>
    <mergeCell ref="D22:G22"/>
    <mergeCell ref="I22:K22"/>
    <mergeCell ref="D20:G20"/>
    <mergeCell ref="A20:C20"/>
    <mergeCell ref="I20:K20"/>
    <mergeCell ref="A21:C21"/>
    <mergeCell ref="I21:K21"/>
    <mergeCell ref="L20:O20"/>
    <mergeCell ref="D21:G21"/>
    <mergeCell ref="L21:O21"/>
    <mergeCell ref="L22:O22"/>
    <mergeCell ref="A17:C17"/>
    <mergeCell ref="I17:K17"/>
    <mergeCell ref="A16:C16"/>
    <mergeCell ref="I16:K16"/>
    <mergeCell ref="A15:C15"/>
    <mergeCell ref="I15:K15"/>
    <mergeCell ref="A14:C14"/>
    <mergeCell ref="I14:K14"/>
    <mergeCell ref="A18:C18"/>
    <mergeCell ref="I18:K18"/>
    <mergeCell ref="A19:C19"/>
    <mergeCell ref="I19:K19"/>
    <mergeCell ref="A9:C9"/>
    <mergeCell ref="I9:K9"/>
    <mergeCell ref="D9:G9"/>
    <mergeCell ref="L9:O9"/>
    <mergeCell ref="A13:C13"/>
    <mergeCell ref="I13:K13"/>
    <mergeCell ref="A10:C10"/>
    <mergeCell ref="I10:K10"/>
    <mergeCell ref="A11:C11"/>
    <mergeCell ref="I11:K11"/>
    <mergeCell ref="A12:C12"/>
    <mergeCell ref="I12:K12"/>
    <mergeCell ref="A7:C7"/>
    <mergeCell ref="I7:K7"/>
    <mergeCell ref="D5:G5"/>
    <mergeCell ref="L5:O5"/>
    <mergeCell ref="D7:G7"/>
    <mergeCell ref="L7:O7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94</v>
      </c>
      <c r="E3" s="171"/>
      <c r="F3" s="171"/>
      <c r="G3" s="172"/>
      <c r="I3" s="168" t="s">
        <v>66</v>
      </c>
      <c r="J3" s="169"/>
      <c r="K3" s="170"/>
      <c r="L3" s="171" t="s">
        <v>94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1430</v>
      </c>
      <c r="E5" s="173"/>
      <c r="F5" s="173"/>
      <c r="G5" s="174"/>
      <c r="I5" s="139" t="s">
        <v>122</v>
      </c>
      <c r="J5" s="140"/>
      <c r="K5" s="141"/>
      <c r="L5" s="173">
        <v>1550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1380.9978203108842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1495.0904491432389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0.077</v>
      </c>
      <c r="E7" s="207"/>
      <c r="F7" s="207"/>
      <c r="G7" s="208"/>
      <c r="I7" s="142" t="s">
        <v>120</v>
      </c>
      <c r="J7" s="143"/>
      <c r="K7" s="135"/>
      <c r="L7" s="207">
        <v>0.084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0.06482293012099005</v>
      </c>
      <c r="E8" s="179"/>
      <c r="F8" s="179"/>
      <c r="G8" s="180"/>
      <c r="I8" s="142" t="s">
        <v>121</v>
      </c>
      <c r="J8" s="143"/>
      <c r="K8" s="135"/>
      <c r="L8" s="178">
        <f>L5*L7/1.23/L6</f>
        <v>0.07080083923835163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900</v>
      </c>
      <c r="E10" s="34"/>
      <c r="F10" s="34"/>
      <c r="G10" s="35"/>
      <c r="I10" s="191" t="s">
        <v>55</v>
      </c>
      <c r="J10" s="192"/>
      <c r="K10" s="193"/>
      <c r="L10" s="41">
        <v>900</v>
      </c>
      <c r="M10" s="34"/>
      <c r="N10" s="34"/>
      <c r="O10" s="35"/>
    </row>
    <row r="11" spans="1:15" ht="15">
      <c r="A11" s="181" t="s">
        <v>56</v>
      </c>
      <c r="B11" s="182"/>
      <c r="C11" s="183"/>
      <c r="D11" s="39">
        <v>0</v>
      </c>
      <c r="E11" s="25"/>
      <c r="F11" s="25"/>
      <c r="G11" s="30"/>
      <c r="I11" s="181" t="s">
        <v>56</v>
      </c>
      <c r="J11" s="182"/>
      <c r="K11" s="183"/>
      <c r="L11" s="39">
        <v>0</v>
      </c>
      <c r="M11" s="25"/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/>
      <c r="F12" s="25"/>
      <c r="G12" s="30"/>
      <c r="I12" s="181" t="s">
        <v>57</v>
      </c>
      <c r="J12" s="182"/>
      <c r="K12" s="183"/>
      <c r="L12" s="39">
        <v>1</v>
      </c>
      <c r="M12" s="25"/>
      <c r="N12" s="25"/>
      <c r="O12" s="30"/>
    </row>
    <row r="13" spans="1:15" ht="15">
      <c r="A13" s="181" t="s">
        <v>58</v>
      </c>
      <c r="B13" s="182"/>
      <c r="C13" s="183"/>
      <c r="D13" s="39">
        <v>0</v>
      </c>
      <c r="E13" s="25"/>
      <c r="F13" s="25"/>
      <c r="G13" s="30"/>
      <c r="I13" s="181" t="s">
        <v>58</v>
      </c>
      <c r="J13" s="182"/>
      <c r="K13" s="183"/>
      <c r="L13" s="39">
        <v>0</v>
      </c>
      <c r="M13" s="25"/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/>
      <c r="F14" s="25"/>
      <c r="G14" s="30"/>
      <c r="I14" s="181" t="s">
        <v>67</v>
      </c>
      <c r="J14" s="182"/>
      <c r="K14" s="183"/>
      <c r="L14" s="39">
        <v>0</v>
      </c>
      <c r="M14" s="25"/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/>
      <c r="F15" s="25"/>
      <c r="G15" s="30"/>
      <c r="I15" s="181" t="s">
        <v>59</v>
      </c>
      <c r="J15" s="182"/>
      <c r="K15" s="183"/>
      <c r="L15" s="39">
        <v>0</v>
      </c>
      <c r="M15" s="25"/>
      <c r="N15" s="25"/>
      <c r="O15" s="30"/>
    </row>
    <row r="16" spans="1:15" ht="15">
      <c r="A16" s="181" t="s">
        <v>60</v>
      </c>
      <c r="B16" s="182"/>
      <c r="C16" s="183"/>
      <c r="D16" s="39">
        <v>0</v>
      </c>
      <c r="E16" s="25"/>
      <c r="F16" s="25"/>
      <c r="G16" s="30"/>
      <c r="I16" s="181" t="s">
        <v>60</v>
      </c>
      <c r="J16" s="182"/>
      <c r="K16" s="183"/>
      <c r="L16" s="39">
        <v>0</v>
      </c>
      <c r="M16" s="25"/>
      <c r="N16" s="25"/>
      <c r="O16" s="30"/>
    </row>
    <row r="17" spans="1:15" ht="15">
      <c r="A17" s="181" t="s">
        <v>86</v>
      </c>
      <c r="B17" s="182"/>
      <c r="C17" s="183"/>
      <c r="D17" s="39">
        <v>76</v>
      </c>
      <c r="E17" s="25"/>
      <c r="F17" s="25"/>
      <c r="G17" s="30"/>
      <c r="I17" s="181" t="s">
        <v>86</v>
      </c>
      <c r="J17" s="182"/>
      <c r="K17" s="183"/>
      <c r="L17" s="39">
        <v>75</v>
      </c>
      <c r="M17" s="25"/>
      <c r="N17" s="25"/>
      <c r="O17" s="30"/>
    </row>
    <row r="18" spans="1:15" ht="15">
      <c r="A18" s="181" t="s">
        <v>61</v>
      </c>
      <c r="B18" s="182"/>
      <c r="C18" s="183"/>
      <c r="D18" s="54">
        <f>D6/D17</f>
        <v>18.171023951459002</v>
      </c>
      <c r="E18" s="25"/>
      <c r="F18" s="25"/>
      <c r="G18" s="30"/>
      <c r="I18" s="181" t="s">
        <v>61</v>
      </c>
      <c r="J18" s="182"/>
      <c r="K18" s="183"/>
      <c r="L18" s="54">
        <f>L6/L17</f>
        <v>19.934539321909853</v>
      </c>
      <c r="M18" s="25"/>
      <c r="N18" s="25"/>
      <c r="O18" s="30"/>
    </row>
    <row r="19" spans="1:15" ht="15.75" thickBot="1">
      <c r="A19" s="196" t="s">
        <v>62</v>
      </c>
      <c r="B19" s="197"/>
      <c r="C19" s="198"/>
      <c r="D19" s="42" t="s">
        <v>54</v>
      </c>
      <c r="E19" s="31"/>
      <c r="F19" s="31"/>
      <c r="G19" s="36"/>
      <c r="I19" s="196" t="s">
        <v>62</v>
      </c>
      <c r="J19" s="197"/>
      <c r="K19" s="198"/>
      <c r="L19" s="42" t="s">
        <v>75</v>
      </c>
      <c r="M19" s="31"/>
      <c r="N19" s="31"/>
      <c r="O19" s="36"/>
    </row>
    <row r="20" spans="1:15" ht="15">
      <c r="A20" s="191" t="s">
        <v>63</v>
      </c>
      <c r="B20" s="192"/>
      <c r="C20" s="193"/>
      <c r="D20" s="194">
        <f>D17</f>
        <v>76</v>
      </c>
      <c r="E20" s="194"/>
      <c r="F20" s="194"/>
      <c r="G20" s="195"/>
      <c r="I20" s="191" t="s">
        <v>63</v>
      </c>
      <c r="J20" s="192"/>
      <c r="K20" s="193"/>
      <c r="L20" s="194">
        <f>L17</f>
        <v>75</v>
      </c>
      <c r="M20" s="194"/>
      <c r="N20" s="194"/>
      <c r="O20" s="195"/>
    </row>
    <row r="21" spans="1:15" ht="15.75" thickBot="1">
      <c r="A21" s="181" t="s">
        <v>64</v>
      </c>
      <c r="B21" s="182"/>
      <c r="C21" s="183"/>
      <c r="D21" s="209">
        <f>D6/D20</f>
        <v>18.171023951459002</v>
      </c>
      <c r="E21" s="209"/>
      <c r="F21" s="209"/>
      <c r="G21" s="210"/>
      <c r="I21" s="181" t="s">
        <v>64</v>
      </c>
      <c r="J21" s="182"/>
      <c r="K21" s="183"/>
      <c r="L21" s="209">
        <f>L6/L20</f>
        <v>19.934539321909853</v>
      </c>
      <c r="M21" s="209"/>
      <c r="N21" s="209"/>
      <c r="O21" s="210"/>
    </row>
    <row r="22" spans="1:15" ht="15.75" thickBot="1">
      <c r="A22" s="196" t="s">
        <v>65</v>
      </c>
      <c r="B22" s="197"/>
      <c r="C22" s="198"/>
      <c r="D22" s="202" t="s">
        <v>54</v>
      </c>
      <c r="E22" s="202"/>
      <c r="F22" s="202"/>
      <c r="G22" s="203"/>
      <c r="I22" s="196" t="s">
        <v>65</v>
      </c>
      <c r="J22" s="197"/>
      <c r="K22" s="198"/>
      <c r="L22" s="202" t="s">
        <v>75</v>
      </c>
      <c r="M22" s="202"/>
      <c r="N22" s="202"/>
      <c r="O22" s="203"/>
    </row>
  </sheetData>
  <sheetProtection/>
  <mergeCells count="60">
    <mergeCell ref="L8:O8"/>
    <mergeCell ref="D6:G6"/>
    <mergeCell ref="L6:O6"/>
    <mergeCell ref="A8:C8"/>
    <mergeCell ref="I6:K6"/>
    <mergeCell ref="I8:K8"/>
    <mergeCell ref="D8:G8"/>
    <mergeCell ref="A12:C12"/>
    <mergeCell ref="I12:K12"/>
    <mergeCell ref="A13:C13"/>
    <mergeCell ref="I13:K13"/>
    <mergeCell ref="L9:O9"/>
    <mergeCell ref="A22:C22"/>
    <mergeCell ref="D22:G22"/>
    <mergeCell ref="I22:K22"/>
    <mergeCell ref="L22:O22"/>
    <mergeCell ref="A21:C21"/>
    <mergeCell ref="D21:G21"/>
    <mergeCell ref="I21:K21"/>
    <mergeCell ref="L21:O21"/>
    <mergeCell ref="A15:C15"/>
    <mergeCell ref="I18:K18"/>
    <mergeCell ref="A19:C19"/>
    <mergeCell ref="I19:K19"/>
    <mergeCell ref="A14:C14"/>
    <mergeCell ref="I14:K14"/>
    <mergeCell ref="I15:K15"/>
    <mergeCell ref="A16:C16"/>
    <mergeCell ref="I16:K16"/>
    <mergeCell ref="L5:O5"/>
    <mergeCell ref="D7:G7"/>
    <mergeCell ref="L7:O7"/>
    <mergeCell ref="A20:C20"/>
    <mergeCell ref="D20:G20"/>
    <mergeCell ref="I20:K20"/>
    <mergeCell ref="L20:O20"/>
    <mergeCell ref="A17:C17"/>
    <mergeCell ref="I17:K17"/>
    <mergeCell ref="A18:C18"/>
    <mergeCell ref="A11:C11"/>
    <mergeCell ref="I11:K11"/>
    <mergeCell ref="A9:C9"/>
    <mergeCell ref="I9:K9"/>
    <mergeCell ref="A10:C10"/>
    <mergeCell ref="I10:K10"/>
    <mergeCell ref="D9:G9"/>
    <mergeCell ref="A7:C7"/>
    <mergeCell ref="I7:K7"/>
    <mergeCell ref="D5:G5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95</v>
      </c>
      <c r="E3" s="171"/>
      <c r="F3" s="171"/>
      <c r="G3" s="172"/>
      <c r="I3" s="168" t="s">
        <v>66</v>
      </c>
      <c r="J3" s="169"/>
      <c r="K3" s="170"/>
      <c r="L3" s="171" t="s">
        <v>95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1330</v>
      </c>
      <c r="E5" s="173"/>
      <c r="F5" s="173"/>
      <c r="G5" s="174"/>
      <c r="I5" s="139" t="s">
        <v>122</v>
      </c>
      <c r="J5" s="140"/>
      <c r="K5" s="141"/>
      <c r="L5" s="173">
        <v>1390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1281.5636485131972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1336.848583202075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0.09</v>
      </c>
      <c r="E7" s="207"/>
      <c r="F7" s="207"/>
      <c r="G7" s="208"/>
      <c r="I7" s="142" t="s">
        <v>120</v>
      </c>
      <c r="J7" s="143"/>
      <c r="K7" s="135"/>
      <c r="L7" s="207">
        <v>0.101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0.0759361997226075</v>
      </c>
      <c r="E8" s="179"/>
      <c r="F8" s="179"/>
      <c r="G8" s="180"/>
      <c r="I8" s="142" t="s">
        <v>121</v>
      </c>
      <c r="J8" s="143"/>
      <c r="K8" s="135"/>
      <c r="L8" s="178">
        <f>L5*L7/1.23/L6</f>
        <v>0.08537856329901274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2000</v>
      </c>
      <c r="E10" s="34"/>
      <c r="F10" s="34"/>
      <c r="G10" s="35"/>
      <c r="I10" s="191" t="s">
        <v>55</v>
      </c>
      <c r="J10" s="192"/>
      <c r="K10" s="193"/>
      <c r="L10" s="41">
        <v>2000</v>
      </c>
      <c r="M10" s="34"/>
      <c r="N10" s="34"/>
      <c r="O10" s="35"/>
    </row>
    <row r="11" spans="1:15" ht="15">
      <c r="A11" s="181" t="s">
        <v>56</v>
      </c>
      <c r="B11" s="182"/>
      <c r="C11" s="183"/>
      <c r="D11" s="39">
        <v>0</v>
      </c>
      <c r="E11" s="25"/>
      <c r="F11" s="25"/>
      <c r="G11" s="30"/>
      <c r="I11" s="181" t="s">
        <v>56</v>
      </c>
      <c r="J11" s="182"/>
      <c r="K11" s="183"/>
      <c r="L11" s="39">
        <v>0</v>
      </c>
      <c r="M11" s="25"/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/>
      <c r="F12" s="25"/>
      <c r="G12" s="30"/>
      <c r="I12" s="181" t="s">
        <v>57</v>
      </c>
      <c r="J12" s="182"/>
      <c r="K12" s="183"/>
      <c r="L12" s="39">
        <v>1</v>
      </c>
      <c r="M12" s="25"/>
      <c r="N12" s="25"/>
      <c r="O12" s="30"/>
    </row>
    <row r="13" spans="1:15" ht="15">
      <c r="A13" s="181" t="s">
        <v>58</v>
      </c>
      <c r="B13" s="182"/>
      <c r="C13" s="183"/>
      <c r="D13" s="39">
        <v>0</v>
      </c>
      <c r="E13" s="25"/>
      <c r="F13" s="25"/>
      <c r="G13" s="30"/>
      <c r="I13" s="181" t="s">
        <v>58</v>
      </c>
      <c r="J13" s="182"/>
      <c r="K13" s="183"/>
      <c r="L13" s="39">
        <v>0</v>
      </c>
      <c r="M13" s="25"/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/>
      <c r="F14" s="25"/>
      <c r="G14" s="30"/>
      <c r="I14" s="181" t="s">
        <v>67</v>
      </c>
      <c r="J14" s="182"/>
      <c r="K14" s="183"/>
      <c r="L14" s="39">
        <v>0</v>
      </c>
      <c r="M14" s="25"/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/>
      <c r="F15" s="25"/>
      <c r="G15" s="30"/>
      <c r="I15" s="181" t="s">
        <v>59</v>
      </c>
      <c r="J15" s="182"/>
      <c r="K15" s="183"/>
      <c r="L15" s="39">
        <v>0</v>
      </c>
      <c r="M15" s="25"/>
      <c r="N15" s="25"/>
      <c r="O15" s="30"/>
    </row>
    <row r="16" spans="1:15" ht="15">
      <c r="A16" s="181" t="s">
        <v>60</v>
      </c>
      <c r="B16" s="182"/>
      <c r="C16" s="183"/>
      <c r="D16" s="39">
        <v>0</v>
      </c>
      <c r="E16" s="25"/>
      <c r="F16" s="25"/>
      <c r="G16" s="30"/>
      <c r="I16" s="181" t="s">
        <v>60</v>
      </c>
      <c r="J16" s="182"/>
      <c r="K16" s="183"/>
      <c r="L16" s="39">
        <v>0</v>
      </c>
      <c r="M16" s="25"/>
      <c r="N16" s="25"/>
      <c r="O16" s="30"/>
    </row>
    <row r="17" spans="1:15" ht="15">
      <c r="A17" s="181" t="s">
        <v>86</v>
      </c>
      <c r="B17" s="182"/>
      <c r="C17" s="183"/>
      <c r="D17" s="39">
        <v>77</v>
      </c>
      <c r="E17" s="25"/>
      <c r="F17" s="25"/>
      <c r="G17" s="30"/>
      <c r="I17" s="181" t="s">
        <v>86</v>
      </c>
      <c r="J17" s="182"/>
      <c r="K17" s="183"/>
      <c r="L17" s="39">
        <v>76</v>
      </c>
      <c r="M17" s="25"/>
      <c r="N17" s="25"/>
      <c r="O17" s="30"/>
    </row>
    <row r="18" spans="1:15" ht="15">
      <c r="A18" s="181" t="s">
        <v>61</v>
      </c>
      <c r="B18" s="182"/>
      <c r="C18" s="183"/>
      <c r="D18" s="54">
        <f>D6/D17</f>
        <v>16.64368374692464</v>
      </c>
      <c r="E18" s="25"/>
      <c r="F18" s="25"/>
      <c r="G18" s="30"/>
      <c r="I18" s="181" t="s">
        <v>61</v>
      </c>
      <c r="J18" s="182"/>
      <c r="K18" s="183"/>
      <c r="L18" s="54">
        <f>L6/L17</f>
        <v>17.590112936869406</v>
      </c>
      <c r="M18" s="25"/>
      <c r="N18" s="25"/>
      <c r="O18" s="30"/>
    </row>
    <row r="19" spans="1:15" ht="15.75" thickBot="1">
      <c r="A19" s="196" t="s">
        <v>62</v>
      </c>
      <c r="B19" s="197"/>
      <c r="C19" s="198"/>
      <c r="D19" s="42" t="s">
        <v>54</v>
      </c>
      <c r="E19" s="31"/>
      <c r="F19" s="31"/>
      <c r="G19" s="36"/>
      <c r="I19" s="196" t="s">
        <v>62</v>
      </c>
      <c r="J19" s="197"/>
      <c r="K19" s="198"/>
      <c r="L19" s="42" t="s">
        <v>54</v>
      </c>
      <c r="M19" s="31"/>
      <c r="N19" s="31"/>
      <c r="O19" s="36"/>
    </row>
    <row r="20" spans="1:15" ht="15">
      <c r="A20" s="191" t="s">
        <v>63</v>
      </c>
      <c r="B20" s="192"/>
      <c r="C20" s="193"/>
      <c r="D20" s="194">
        <f>D17</f>
        <v>77</v>
      </c>
      <c r="E20" s="194"/>
      <c r="F20" s="194"/>
      <c r="G20" s="195"/>
      <c r="I20" s="191" t="s">
        <v>63</v>
      </c>
      <c r="J20" s="192"/>
      <c r="K20" s="193"/>
      <c r="L20" s="194">
        <f>L17</f>
        <v>76</v>
      </c>
      <c r="M20" s="194"/>
      <c r="N20" s="194"/>
      <c r="O20" s="195"/>
    </row>
    <row r="21" spans="1:15" ht="15.75" thickBot="1">
      <c r="A21" s="204" t="s">
        <v>64</v>
      </c>
      <c r="B21" s="205"/>
      <c r="C21" s="206"/>
      <c r="D21" s="209">
        <f>D6/D20</f>
        <v>16.64368374692464</v>
      </c>
      <c r="E21" s="209"/>
      <c r="F21" s="209"/>
      <c r="G21" s="210"/>
      <c r="I21" s="204" t="s">
        <v>64</v>
      </c>
      <c r="J21" s="205"/>
      <c r="K21" s="206"/>
      <c r="L21" s="209">
        <f>L6/L20</f>
        <v>17.590112936869406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54</v>
      </c>
      <c r="E22" s="202"/>
      <c r="F22" s="202"/>
      <c r="G22" s="203"/>
      <c r="I22" s="199" t="s">
        <v>65</v>
      </c>
      <c r="J22" s="200"/>
      <c r="K22" s="201"/>
      <c r="L22" s="202" t="s">
        <v>54</v>
      </c>
      <c r="M22" s="202"/>
      <c r="N22" s="202"/>
      <c r="O22" s="203"/>
    </row>
  </sheetData>
  <sheetProtection/>
  <mergeCells count="60">
    <mergeCell ref="L6:O6"/>
    <mergeCell ref="D8:G8"/>
    <mergeCell ref="L8:O8"/>
    <mergeCell ref="A8:C8"/>
    <mergeCell ref="I6:K6"/>
    <mergeCell ref="I8:K8"/>
    <mergeCell ref="D6:G6"/>
    <mergeCell ref="D20:G20"/>
    <mergeCell ref="I20:K20"/>
    <mergeCell ref="L20:O20"/>
    <mergeCell ref="A15:C15"/>
    <mergeCell ref="I15:K15"/>
    <mergeCell ref="L9:O9"/>
    <mergeCell ref="A22:C22"/>
    <mergeCell ref="D22:G22"/>
    <mergeCell ref="I22:K22"/>
    <mergeCell ref="L22:O22"/>
    <mergeCell ref="A21:C21"/>
    <mergeCell ref="D21:G21"/>
    <mergeCell ref="I21:K21"/>
    <mergeCell ref="L21:O21"/>
    <mergeCell ref="A20:C20"/>
    <mergeCell ref="I18:K18"/>
    <mergeCell ref="A13:C13"/>
    <mergeCell ref="I13:K13"/>
    <mergeCell ref="A14:C14"/>
    <mergeCell ref="I14:K14"/>
    <mergeCell ref="L5:O5"/>
    <mergeCell ref="D7:G7"/>
    <mergeCell ref="L7:O7"/>
    <mergeCell ref="A19:C19"/>
    <mergeCell ref="I19:K19"/>
    <mergeCell ref="A16:C16"/>
    <mergeCell ref="I16:K16"/>
    <mergeCell ref="A17:C17"/>
    <mergeCell ref="I17:K17"/>
    <mergeCell ref="A18:C18"/>
    <mergeCell ref="I11:K11"/>
    <mergeCell ref="A12:C12"/>
    <mergeCell ref="I12:K12"/>
    <mergeCell ref="A9:C9"/>
    <mergeCell ref="I9:K9"/>
    <mergeCell ref="A10:C10"/>
    <mergeCell ref="I10:K10"/>
    <mergeCell ref="D9:G9"/>
    <mergeCell ref="A11:C11"/>
    <mergeCell ref="A7:C7"/>
    <mergeCell ref="I7:K7"/>
    <mergeCell ref="D5:G5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96</v>
      </c>
      <c r="E3" s="171"/>
      <c r="F3" s="171"/>
      <c r="G3" s="172"/>
      <c r="I3" s="168" t="s">
        <v>66</v>
      </c>
      <c r="J3" s="169"/>
      <c r="K3" s="170"/>
      <c r="L3" s="171" t="s">
        <v>96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1230</v>
      </c>
      <c r="E5" s="173"/>
      <c r="F5" s="173"/>
      <c r="G5" s="174"/>
      <c r="I5" s="139" t="s">
        <v>122</v>
      </c>
      <c r="J5" s="140"/>
      <c r="K5" s="141"/>
      <c r="L5" s="173">
        <v>1260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1185.4090019569471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1211.4026060808553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0.089</v>
      </c>
      <c r="E7" s="207"/>
      <c r="F7" s="207"/>
      <c r="G7" s="208"/>
      <c r="I7" s="142" t="s">
        <v>120</v>
      </c>
      <c r="J7" s="143"/>
      <c r="K7" s="135"/>
      <c r="L7" s="207">
        <v>0.103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0.07507957156818722</v>
      </c>
      <c r="E8" s="179"/>
      <c r="F8" s="179"/>
      <c r="G8" s="180"/>
      <c r="I8" s="142" t="s">
        <v>121</v>
      </c>
      <c r="J8" s="143"/>
      <c r="K8" s="135"/>
      <c r="L8" s="178">
        <f>L5*L7/1.23/L6</f>
        <v>0.08709919773353103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1000</v>
      </c>
      <c r="E10" s="34">
        <v>2000</v>
      </c>
      <c r="F10" s="34"/>
      <c r="G10" s="35"/>
      <c r="I10" s="191" t="s">
        <v>55</v>
      </c>
      <c r="J10" s="192"/>
      <c r="K10" s="193"/>
      <c r="L10" s="41">
        <v>1000</v>
      </c>
      <c r="M10" s="34">
        <v>2000</v>
      </c>
      <c r="N10" s="34"/>
      <c r="O10" s="35"/>
    </row>
    <row r="11" spans="1:15" ht="15">
      <c r="A11" s="181" t="s">
        <v>56</v>
      </c>
      <c r="B11" s="182"/>
      <c r="C11" s="183"/>
      <c r="D11" s="39" t="s">
        <v>91</v>
      </c>
      <c r="E11" s="25" t="s">
        <v>91</v>
      </c>
      <c r="F11" s="25"/>
      <c r="G11" s="30"/>
      <c r="I11" s="181" t="s">
        <v>56</v>
      </c>
      <c r="J11" s="182"/>
      <c r="K11" s="183"/>
      <c r="L11" s="39" t="s">
        <v>91</v>
      </c>
      <c r="M11" s="25" t="s">
        <v>91</v>
      </c>
      <c r="N11" s="25"/>
      <c r="O11" s="30"/>
    </row>
    <row r="12" spans="1:15" ht="15">
      <c r="A12" s="181" t="s">
        <v>57</v>
      </c>
      <c r="B12" s="182"/>
      <c r="C12" s="183"/>
      <c r="D12" s="39">
        <v>1</v>
      </c>
      <c r="E12" s="25">
        <v>1</v>
      </c>
      <c r="F12" s="25"/>
      <c r="G12" s="30"/>
      <c r="I12" s="181" t="s">
        <v>57</v>
      </c>
      <c r="J12" s="182"/>
      <c r="K12" s="183"/>
      <c r="L12" s="39">
        <v>1</v>
      </c>
      <c r="M12" s="25">
        <v>1</v>
      </c>
      <c r="N12" s="25"/>
      <c r="O12" s="30"/>
    </row>
    <row r="13" spans="1:15" ht="15">
      <c r="A13" s="181" t="s">
        <v>58</v>
      </c>
      <c r="B13" s="182"/>
      <c r="C13" s="183"/>
      <c r="D13" s="39">
        <v>77</v>
      </c>
      <c r="E13" s="25">
        <v>0</v>
      </c>
      <c r="F13" s="25"/>
      <c r="G13" s="30"/>
      <c r="I13" s="181" t="s">
        <v>58</v>
      </c>
      <c r="J13" s="182"/>
      <c r="K13" s="183"/>
      <c r="L13" s="39">
        <v>77</v>
      </c>
      <c r="M13" s="25">
        <v>0</v>
      </c>
      <c r="N13" s="25"/>
      <c r="O13" s="30"/>
    </row>
    <row r="14" spans="1:15" ht="15">
      <c r="A14" s="181" t="s">
        <v>67</v>
      </c>
      <c r="B14" s="182"/>
      <c r="C14" s="183"/>
      <c r="D14" s="39">
        <v>0</v>
      </c>
      <c r="E14" s="25">
        <v>0</v>
      </c>
      <c r="F14" s="25"/>
      <c r="G14" s="30"/>
      <c r="I14" s="181" t="s">
        <v>67</v>
      </c>
      <c r="J14" s="182"/>
      <c r="K14" s="183"/>
      <c r="L14" s="39">
        <v>0</v>
      </c>
      <c r="M14" s="25">
        <v>0</v>
      </c>
      <c r="N14" s="25"/>
      <c r="O14" s="30"/>
    </row>
    <row r="15" spans="1:15" ht="15">
      <c r="A15" s="181" t="s">
        <v>59</v>
      </c>
      <c r="B15" s="182"/>
      <c r="C15" s="183"/>
      <c r="D15" s="39">
        <v>0</v>
      </c>
      <c r="E15" s="25">
        <v>0</v>
      </c>
      <c r="F15" s="25"/>
      <c r="G15" s="30"/>
      <c r="I15" s="181" t="s">
        <v>59</v>
      </c>
      <c r="J15" s="182"/>
      <c r="K15" s="183"/>
      <c r="L15" s="39">
        <v>0</v>
      </c>
      <c r="M15" s="25">
        <v>0</v>
      </c>
      <c r="N15" s="25"/>
      <c r="O15" s="30"/>
    </row>
    <row r="16" spans="1:15" ht="15">
      <c r="A16" s="181" t="s">
        <v>60</v>
      </c>
      <c r="B16" s="182"/>
      <c r="C16" s="183"/>
      <c r="D16" s="39">
        <v>77</v>
      </c>
      <c r="E16" s="25">
        <v>0</v>
      </c>
      <c r="F16" s="25"/>
      <c r="G16" s="30"/>
      <c r="I16" s="181" t="s">
        <v>60</v>
      </c>
      <c r="J16" s="182"/>
      <c r="K16" s="183"/>
      <c r="L16" s="39">
        <v>77</v>
      </c>
      <c r="M16" s="25">
        <v>0</v>
      </c>
      <c r="N16" s="25"/>
      <c r="O16" s="30"/>
    </row>
    <row r="17" spans="1:15" ht="15">
      <c r="A17" s="181" t="s">
        <v>86</v>
      </c>
      <c r="B17" s="182"/>
      <c r="C17" s="183"/>
      <c r="D17" s="39">
        <v>61</v>
      </c>
      <c r="E17" s="25">
        <v>77</v>
      </c>
      <c r="F17" s="25"/>
      <c r="G17" s="30"/>
      <c r="I17" s="181" t="s">
        <v>86</v>
      </c>
      <c r="J17" s="182"/>
      <c r="K17" s="183"/>
      <c r="L17" s="39">
        <v>61</v>
      </c>
      <c r="M17" s="25">
        <v>76</v>
      </c>
      <c r="N17" s="25"/>
      <c r="O17" s="30"/>
    </row>
    <row r="18" spans="1:15" ht="15">
      <c r="A18" s="181" t="s">
        <v>61</v>
      </c>
      <c r="B18" s="182"/>
      <c r="C18" s="183"/>
      <c r="D18" s="54">
        <f>D$6/D17</f>
        <v>19.43293445831061</v>
      </c>
      <c r="E18" s="55">
        <f>D$6/E17</f>
        <v>15.394922103336976</v>
      </c>
      <c r="F18" s="25"/>
      <c r="G18" s="30"/>
      <c r="I18" s="181" t="s">
        <v>61</v>
      </c>
      <c r="J18" s="182"/>
      <c r="K18" s="183"/>
      <c r="L18" s="54">
        <f>L$6/L17</f>
        <v>19.859059116079596</v>
      </c>
      <c r="M18" s="55">
        <f>L$6/M17</f>
        <v>15.939507974748096</v>
      </c>
      <c r="N18" s="25"/>
      <c r="O18" s="30"/>
    </row>
    <row r="19" spans="1:15" ht="15.75" thickBot="1">
      <c r="A19" s="196" t="s">
        <v>62</v>
      </c>
      <c r="B19" s="197"/>
      <c r="C19" s="198"/>
      <c r="D19" s="42" t="s">
        <v>54</v>
      </c>
      <c r="E19" s="31" t="s">
        <v>54</v>
      </c>
      <c r="F19" s="31"/>
      <c r="G19" s="36"/>
      <c r="I19" s="196" t="s">
        <v>62</v>
      </c>
      <c r="J19" s="197"/>
      <c r="K19" s="198"/>
      <c r="L19" s="42" t="s">
        <v>75</v>
      </c>
      <c r="M19" s="31" t="s">
        <v>54</v>
      </c>
      <c r="N19" s="31"/>
      <c r="O19" s="36"/>
    </row>
    <row r="20" spans="1:15" ht="15">
      <c r="A20" s="191" t="s">
        <v>63</v>
      </c>
      <c r="B20" s="192"/>
      <c r="C20" s="193"/>
      <c r="D20" s="214">
        <f>((D10*D17)+(E10*E17)+(F10*F17))/(D10+E10+F10)</f>
        <v>71.66666666666667</v>
      </c>
      <c r="E20" s="214"/>
      <c r="F20" s="214"/>
      <c r="G20" s="215"/>
      <c r="I20" s="191" t="s">
        <v>63</v>
      </c>
      <c r="J20" s="192"/>
      <c r="K20" s="193"/>
      <c r="L20" s="214">
        <f>((L10*L17)+(M10*M17)+(N10*N17))/(L10+M10+N10)</f>
        <v>71</v>
      </c>
      <c r="M20" s="214"/>
      <c r="N20" s="214"/>
      <c r="O20" s="215"/>
    </row>
    <row r="21" spans="1:15" ht="15.75" thickBot="1">
      <c r="A21" s="204" t="s">
        <v>64</v>
      </c>
      <c r="B21" s="205"/>
      <c r="C21" s="206"/>
      <c r="D21" s="209">
        <f>D6/D20</f>
        <v>16.540590724980657</v>
      </c>
      <c r="E21" s="209"/>
      <c r="F21" s="209"/>
      <c r="G21" s="210"/>
      <c r="I21" s="204" t="s">
        <v>64</v>
      </c>
      <c r="J21" s="205"/>
      <c r="K21" s="206"/>
      <c r="L21" s="209">
        <f>L6/L20</f>
        <v>17.062008536350074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54</v>
      </c>
      <c r="E22" s="202"/>
      <c r="F22" s="202"/>
      <c r="G22" s="203"/>
      <c r="I22" s="199" t="s">
        <v>65</v>
      </c>
      <c r="J22" s="200"/>
      <c r="K22" s="201"/>
      <c r="L22" s="202" t="s">
        <v>54</v>
      </c>
      <c r="M22" s="202"/>
      <c r="N22" s="202"/>
      <c r="O22" s="203"/>
    </row>
  </sheetData>
  <sheetProtection/>
  <mergeCells count="60">
    <mergeCell ref="A9:C9"/>
    <mergeCell ref="I9:K9"/>
    <mergeCell ref="A13:C13"/>
    <mergeCell ref="I13:K13"/>
    <mergeCell ref="A10:C10"/>
    <mergeCell ref="I10:K10"/>
    <mergeCell ref="A11:C11"/>
    <mergeCell ref="I11:K11"/>
    <mergeCell ref="A12:C12"/>
    <mergeCell ref="I12:K12"/>
    <mergeCell ref="I21:K21"/>
    <mergeCell ref="L6:O6"/>
    <mergeCell ref="D8:G8"/>
    <mergeCell ref="L8:O8"/>
    <mergeCell ref="I16:K16"/>
    <mergeCell ref="D9:G9"/>
    <mergeCell ref="L9:O9"/>
    <mergeCell ref="A22:C22"/>
    <mergeCell ref="D22:G22"/>
    <mergeCell ref="I22:K22"/>
    <mergeCell ref="L22:O22"/>
    <mergeCell ref="D20:G20"/>
    <mergeCell ref="L20:O20"/>
    <mergeCell ref="D21:G21"/>
    <mergeCell ref="L21:O21"/>
    <mergeCell ref="A21:C21"/>
    <mergeCell ref="I19:K19"/>
    <mergeCell ref="A14:C14"/>
    <mergeCell ref="I14:K14"/>
    <mergeCell ref="A15:C15"/>
    <mergeCell ref="I15:K15"/>
    <mergeCell ref="A16:C16"/>
    <mergeCell ref="L5:O5"/>
    <mergeCell ref="D7:G7"/>
    <mergeCell ref="L7:O7"/>
    <mergeCell ref="A20:C20"/>
    <mergeCell ref="I20:K20"/>
    <mergeCell ref="A17:C17"/>
    <mergeCell ref="I17:K17"/>
    <mergeCell ref="A18:C18"/>
    <mergeCell ref="I18:K18"/>
    <mergeCell ref="A19:C19"/>
    <mergeCell ref="I4:K4"/>
    <mergeCell ref="A5:C5"/>
    <mergeCell ref="I5:K5"/>
    <mergeCell ref="A7:C7"/>
    <mergeCell ref="I7:K7"/>
    <mergeCell ref="D5:G5"/>
    <mergeCell ref="D6:G6"/>
    <mergeCell ref="A6:C6"/>
    <mergeCell ref="A8:C8"/>
    <mergeCell ref="I6:K6"/>
    <mergeCell ref="I8:K8"/>
    <mergeCell ref="A2:G2"/>
    <mergeCell ref="I2:O2"/>
    <mergeCell ref="A3:C3"/>
    <mergeCell ref="D3:G3"/>
    <mergeCell ref="I3:K3"/>
    <mergeCell ref="L3:O3"/>
    <mergeCell ref="A4:C4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6" sqref="L6:O6"/>
    </sheetView>
  </sheetViews>
  <sheetFormatPr defaultColWidth="11.421875" defaultRowHeight="15"/>
  <sheetData>
    <row r="1" spans="1:9" ht="29.25" thickBot="1">
      <c r="A1" s="38">
        <v>2005</v>
      </c>
      <c r="I1" s="38">
        <v>2025</v>
      </c>
    </row>
    <row r="2" spans="1:15" ht="15.75" thickBot="1">
      <c r="A2" s="136" t="s">
        <v>50</v>
      </c>
      <c r="B2" s="137"/>
      <c r="C2" s="137"/>
      <c r="D2" s="137"/>
      <c r="E2" s="137"/>
      <c r="F2" s="137"/>
      <c r="G2" s="167"/>
      <c r="I2" s="136" t="s">
        <v>50</v>
      </c>
      <c r="J2" s="137"/>
      <c r="K2" s="137"/>
      <c r="L2" s="137"/>
      <c r="M2" s="137"/>
      <c r="N2" s="137"/>
      <c r="O2" s="167"/>
    </row>
    <row r="3" spans="1:15" ht="15.75" thickBot="1">
      <c r="A3" s="168" t="s">
        <v>66</v>
      </c>
      <c r="B3" s="169"/>
      <c r="C3" s="170"/>
      <c r="D3" s="171" t="s">
        <v>97</v>
      </c>
      <c r="E3" s="171"/>
      <c r="F3" s="171"/>
      <c r="G3" s="172"/>
      <c r="I3" s="168" t="s">
        <v>66</v>
      </c>
      <c r="J3" s="169"/>
      <c r="K3" s="170"/>
      <c r="L3" s="171" t="s">
        <v>97</v>
      </c>
      <c r="M3" s="171"/>
      <c r="N3" s="171"/>
      <c r="O3" s="172"/>
    </row>
    <row r="4" spans="1:15" ht="15.75" thickBot="1">
      <c r="A4" s="168" t="s">
        <v>51</v>
      </c>
      <c r="B4" s="169"/>
      <c r="C4" s="170"/>
      <c r="D4" s="40">
        <v>1</v>
      </c>
      <c r="E4" s="32">
        <v>2</v>
      </c>
      <c r="F4" s="32">
        <v>3</v>
      </c>
      <c r="G4" s="33">
        <v>4</v>
      </c>
      <c r="I4" s="168" t="s">
        <v>51</v>
      </c>
      <c r="J4" s="169"/>
      <c r="K4" s="170"/>
      <c r="L4" s="40">
        <v>1</v>
      </c>
      <c r="M4" s="32">
        <v>2</v>
      </c>
      <c r="N4" s="32">
        <v>3</v>
      </c>
      <c r="O4" s="33">
        <v>4</v>
      </c>
    </row>
    <row r="5" spans="1:15" ht="15">
      <c r="A5" s="139" t="s">
        <v>122</v>
      </c>
      <c r="B5" s="140"/>
      <c r="C5" s="141"/>
      <c r="D5" s="173">
        <v>1490</v>
      </c>
      <c r="E5" s="173"/>
      <c r="F5" s="173"/>
      <c r="G5" s="174"/>
      <c r="I5" s="139" t="s">
        <v>122</v>
      </c>
      <c r="J5" s="140"/>
      <c r="K5" s="141"/>
      <c r="L5" s="173">
        <v>1520</v>
      </c>
      <c r="M5" s="173"/>
      <c r="N5" s="173"/>
      <c r="O5" s="174"/>
    </row>
    <row r="6" spans="1:15" ht="15">
      <c r="A6" s="142" t="s">
        <v>52</v>
      </c>
      <c r="B6" s="143"/>
      <c r="C6" s="135"/>
      <c r="D6" s="175">
        <f>(D5*(1-D7)/1.022)+(D5*(D7)/1.23)</f>
        <v>1437.955610710706</v>
      </c>
      <c r="E6" s="176"/>
      <c r="F6" s="176"/>
      <c r="G6" s="177"/>
      <c r="I6" s="142" t="s">
        <v>52</v>
      </c>
      <c r="J6" s="143"/>
      <c r="K6" s="135"/>
      <c r="L6" s="175">
        <f>(L5*(1-L7)/1.022)+(L5*(L7)/1.23)</f>
        <v>1465.9017071579717</v>
      </c>
      <c r="M6" s="176"/>
      <c r="N6" s="176"/>
      <c r="O6" s="177"/>
    </row>
    <row r="7" spans="1:15" ht="15">
      <c r="A7" s="142" t="s">
        <v>120</v>
      </c>
      <c r="B7" s="143"/>
      <c r="C7" s="135"/>
      <c r="D7" s="207">
        <v>0.081</v>
      </c>
      <c r="E7" s="207"/>
      <c r="F7" s="207"/>
      <c r="G7" s="208"/>
      <c r="I7" s="142" t="s">
        <v>120</v>
      </c>
      <c r="J7" s="143"/>
      <c r="K7" s="135"/>
      <c r="L7" s="207">
        <v>0.085</v>
      </c>
      <c r="M7" s="207"/>
      <c r="N7" s="207"/>
      <c r="O7" s="208"/>
    </row>
    <row r="8" spans="1:15" ht="15">
      <c r="A8" s="142" t="s">
        <v>121</v>
      </c>
      <c r="B8" s="143"/>
      <c r="C8" s="135"/>
      <c r="D8" s="178">
        <f>D5*D7/1.23/D6</f>
        <v>0.06823712115217219</v>
      </c>
      <c r="E8" s="179"/>
      <c r="F8" s="179"/>
      <c r="G8" s="180"/>
      <c r="I8" s="142" t="s">
        <v>121</v>
      </c>
      <c r="J8" s="143"/>
      <c r="K8" s="135"/>
      <c r="L8" s="178">
        <f>L5*L7/1.23/L6</f>
        <v>0.07165599841625975</v>
      </c>
      <c r="M8" s="179"/>
      <c r="N8" s="179"/>
      <c r="O8" s="180"/>
    </row>
    <row r="9" spans="1:15" ht="15.75" thickBot="1">
      <c r="A9" s="188" t="s">
        <v>53</v>
      </c>
      <c r="B9" s="189"/>
      <c r="C9" s="190"/>
      <c r="D9" s="212" t="s">
        <v>75</v>
      </c>
      <c r="E9" s="212"/>
      <c r="F9" s="212"/>
      <c r="G9" s="213"/>
      <c r="I9" s="188" t="s">
        <v>53</v>
      </c>
      <c r="J9" s="189"/>
      <c r="K9" s="190"/>
      <c r="L9" s="212" t="s">
        <v>75</v>
      </c>
      <c r="M9" s="212"/>
      <c r="N9" s="212"/>
      <c r="O9" s="213"/>
    </row>
    <row r="10" spans="1:15" ht="15">
      <c r="A10" s="191" t="s">
        <v>55</v>
      </c>
      <c r="B10" s="192"/>
      <c r="C10" s="193"/>
      <c r="D10" s="41">
        <v>400</v>
      </c>
      <c r="E10" s="34">
        <v>500</v>
      </c>
      <c r="F10" s="34">
        <v>400</v>
      </c>
      <c r="G10" s="35"/>
      <c r="I10" s="191" t="s">
        <v>55</v>
      </c>
      <c r="J10" s="192"/>
      <c r="K10" s="193"/>
      <c r="L10" s="41">
        <v>400</v>
      </c>
      <c r="M10" s="34">
        <v>500</v>
      </c>
      <c r="N10" s="34">
        <v>400</v>
      </c>
      <c r="O10" s="35"/>
    </row>
    <row r="11" spans="1:15" ht="15">
      <c r="A11" s="181" t="s">
        <v>56</v>
      </c>
      <c r="B11" s="182"/>
      <c r="C11" s="183"/>
      <c r="D11" s="39" t="s">
        <v>91</v>
      </c>
      <c r="E11" s="25" t="s">
        <v>91</v>
      </c>
      <c r="F11" s="25" t="s">
        <v>91</v>
      </c>
      <c r="G11" s="30"/>
      <c r="I11" s="181" t="s">
        <v>56</v>
      </c>
      <c r="J11" s="182"/>
      <c r="K11" s="183"/>
      <c r="L11" s="39" t="s">
        <v>91</v>
      </c>
      <c r="M11" s="25" t="s">
        <v>91</v>
      </c>
      <c r="N11" s="25" t="s">
        <v>91</v>
      </c>
      <c r="O11" s="30"/>
    </row>
    <row r="12" spans="1:15" ht="15">
      <c r="A12" s="181" t="s">
        <v>57</v>
      </c>
      <c r="B12" s="182"/>
      <c r="C12" s="183"/>
      <c r="D12" s="39">
        <v>1</v>
      </c>
      <c r="E12" s="25">
        <v>1</v>
      </c>
      <c r="F12" s="25">
        <v>1</v>
      </c>
      <c r="G12" s="30"/>
      <c r="I12" s="181" t="s">
        <v>57</v>
      </c>
      <c r="J12" s="182"/>
      <c r="K12" s="183"/>
      <c r="L12" s="39">
        <v>1</v>
      </c>
      <c r="M12" s="25">
        <v>1</v>
      </c>
      <c r="N12" s="25">
        <v>1</v>
      </c>
      <c r="O12" s="30"/>
    </row>
    <row r="13" spans="1:15" ht="15">
      <c r="A13" s="181" t="s">
        <v>58</v>
      </c>
      <c r="B13" s="182"/>
      <c r="C13" s="183"/>
      <c r="D13" s="39">
        <v>290</v>
      </c>
      <c r="E13" s="25">
        <v>0</v>
      </c>
      <c r="F13" s="25">
        <v>280</v>
      </c>
      <c r="G13" s="30"/>
      <c r="I13" s="181" t="s">
        <v>58</v>
      </c>
      <c r="J13" s="182"/>
      <c r="K13" s="183"/>
      <c r="L13" s="39">
        <v>290</v>
      </c>
      <c r="M13" s="25">
        <v>0</v>
      </c>
      <c r="N13" s="25">
        <v>280</v>
      </c>
      <c r="O13" s="30"/>
    </row>
    <row r="14" spans="1:15" ht="15">
      <c r="A14" s="181" t="s">
        <v>67</v>
      </c>
      <c r="B14" s="182"/>
      <c r="C14" s="183"/>
      <c r="D14" s="39">
        <v>0</v>
      </c>
      <c r="E14" s="25">
        <v>0</v>
      </c>
      <c r="F14" s="25">
        <v>0</v>
      </c>
      <c r="G14" s="30"/>
      <c r="I14" s="181" t="s">
        <v>67</v>
      </c>
      <c r="J14" s="182"/>
      <c r="K14" s="183"/>
      <c r="L14" s="39">
        <v>0</v>
      </c>
      <c r="M14" s="25">
        <v>0</v>
      </c>
      <c r="N14" s="25">
        <v>0</v>
      </c>
      <c r="O14" s="30"/>
    </row>
    <row r="15" spans="1:15" ht="15">
      <c r="A15" s="181" t="s">
        <v>59</v>
      </c>
      <c r="B15" s="182"/>
      <c r="C15" s="183"/>
      <c r="D15" s="39">
        <v>0</v>
      </c>
      <c r="E15" s="25">
        <v>0</v>
      </c>
      <c r="F15" s="25">
        <v>0</v>
      </c>
      <c r="G15" s="30"/>
      <c r="I15" s="181" t="s">
        <v>59</v>
      </c>
      <c r="J15" s="182"/>
      <c r="K15" s="183"/>
      <c r="L15" s="39">
        <v>0</v>
      </c>
      <c r="M15" s="25">
        <v>0</v>
      </c>
      <c r="N15" s="25">
        <v>0</v>
      </c>
      <c r="O15" s="30"/>
    </row>
    <row r="16" spans="1:15" ht="15">
      <c r="A16" s="181" t="s">
        <v>60</v>
      </c>
      <c r="B16" s="182"/>
      <c r="C16" s="183"/>
      <c r="D16" s="39">
        <v>220</v>
      </c>
      <c r="E16" s="25">
        <v>0</v>
      </c>
      <c r="F16" s="25">
        <v>215</v>
      </c>
      <c r="G16" s="30"/>
      <c r="I16" s="181" t="s">
        <v>60</v>
      </c>
      <c r="J16" s="182"/>
      <c r="K16" s="183"/>
      <c r="L16" s="39">
        <v>220</v>
      </c>
      <c r="M16" s="25">
        <v>0</v>
      </c>
      <c r="N16" s="25">
        <v>215</v>
      </c>
      <c r="O16" s="30"/>
    </row>
    <row r="17" spans="1:15" ht="15">
      <c r="A17" s="181" t="s">
        <v>86</v>
      </c>
      <c r="B17" s="182"/>
      <c r="C17" s="183"/>
      <c r="D17" s="39">
        <v>51</v>
      </c>
      <c r="E17" s="25">
        <v>71</v>
      </c>
      <c r="F17" s="25">
        <v>51</v>
      </c>
      <c r="G17" s="30"/>
      <c r="I17" s="181" t="s">
        <v>86</v>
      </c>
      <c r="J17" s="182"/>
      <c r="K17" s="183"/>
      <c r="L17" s="39">
        <v>51</v>
      </c>
      <c r="M17" s="25">
        <v>71</v>
      </c>
      <c r="N17" s="25">
        <v>51</v>
      </c>
      <c r="O17" s="30"/>
    </row>
    <row r="18" spans="1:15" ht="15">
      <c r="A18" s="181" t="s">
        <v>61</v>
      </c>
      <c r="B18" s="182"/>
      <c r="C18" s="183"/>
      <c r="D18" s="54">
        <f>$D6/D17</f>
        <v>28.1952080531511</v>
      </c>
      <c r="E18" s="54">
        <f>$D6/E17</f>
        <v>20.2528959255029</v>
      </c>
      <c r="F18" s="54">
        <f>$D6/F17</f>
        <v>28.1952080531511</v>
      </c>
      <c r="G18" s="30"/>
      <c r="I18" s="181" t="s">
        <v>61</v>
      </c>
      <c r="J18" s="182"/>
      <c r="K18" s="183"/>
      <c r="L18" s="54">
        <f>L$5/L17</f>
        <v>29.80392156862745</v>
      </c>
      <c r="M18" s="55">
        <f>L$5/M17</f>
        <v>21.408450704225352</v>
      </c>
      <c r="N18" s="55">
        <f>L$5/N17</f>
        <v>29.80392156862745</v>
      </c>
      <c r="O18" s="30"/>
    </row>
    <row r="19" spans="1:15" ht="15.75" thickBot="1">
      <c r="A19" s="196" t="s">
        <v>62</v>
      </c>
      <c r="B19" s="197"/>
      <c r="C19" s="198"/>
      <c r="D19" s="42" t="s">
        <v>75</v>
      </c>
      <c r="E19" s="31" t="s">
        <v>75</v>
      </c>
      <c r="F19" s="31" t="s">
        <v>75</v>
      </c>
      <c r="G19" s="36"/>
      <c r="I19" s="196" t="s">
        <v>62</v>
      </c>
      <c r="J19" s="197"/>
      <c r="K19" s="198"/>
      <c r="L19" s="42" t="s">
        <v>75</v>
      </c>
      <c r="M19" s="31" t="s">
        <v>75</v>
      </c>
      <c r="N19" s="31" t="s">
        <v>75</v>
      </c>
      <c r="O19" s="36"/>
    </row>
    <row r="20" spans="1:15" ht="15">
      <c r="A20" s="191" t="s">
        <v>63</v>
      </c>
      <c r="B20" s="192"/>
      <c r="C20" s="193"/>
      <c r="D20" s="214">
        <f>((D10*D17)+(E10*E17)+(F10*F17))/(D10+E10+F10)</f>
        <v>58.69230769230769</v>
      </c>
      <c r="E20" s="214"/>
      <c r="F20" s="214"/>
      <c r="G20" s="215"/>
      <c r="I20" s="191" t="s">
        <v>63</v>
      </c>
      <c r="J20" s="192"/>
      <c r="K20" s="193"/>
      <c r="L20" s="214">
        <f>((L10*L17)+(M10*M17)+(N10*N17))/(L10+M10+N10)</f>
        <v>58.69230769230769</v>
      </c>
      <c r="M20" s="214"/>
      <c r="N20" s="214"/>
      <c r="O20" s="215"/>
    </row>
    <row r="21" spans="1:15" ht="15.75" thickBot="1">
      <c r="A21" s="204" t="s">
        <v>64</v>
      </c>
      <c r="B21" s="205"/>
      <c r="C21" s="206"/>
      <c r="D21" s="209">
        <f>D6/D20</f>
        <v>24.4998990029347</v>
      </c>
      <c r="E21" s="209"/>
      <c r="F21" s="209"/>
      <c r="G21" s="210"/>
      <c r="I21" s="204" t="s">
        <v>64</v>
      </c>
      <c r="J21" s="205"/>
      <c r="K21" s="206"/>
      <c r="L21" s="209">
        <f>L6/L20</f>
        <v>24.97604481396282</v>
      </c>
      <c r="M21" s="209"/>
      <c r="N21" s="209"/>
      <c r="O21" s="210"/>
    </row>
    <row r="22" spans="1:15" ht="15.75" thickBot="1">
      <c r="A22" s="199" t="s">
        <v>65</v>
      </c>
      <c r="B22" s="200"/>
      <c r="C22" s="201"/>
      <c r="D22" s="202" t="s">
        <v>75</v>
      </c>
      <c r="E22" s="202"/>
      <c r="F22" s="202"/>
      <c r="G22" s="203"/>
      <c r="I22" s="199" t="s">
        <v>65</v>
      </c>
      <c r="J22" s="200"/>
      <c r="K22" s="201"/>
      <c r="L22" s="202" t="s">
        <v>75</v>
      </c>
      <c r="M22" s="202"/>
      <c r="N22" s="202"/>
      <c r="O22" s="203"/>
    </row>
  </sheetData>
  <sheetProtection/>
  <mergeCells count="60">
    <mergeCell ref="L6:O6"/>
    <mergeCell ref="D8:G8"/>
    <mergeCell ref="L8:O8"/>
    <mergeCell ref="A8:C8"/>
    <mergeCell ref="I6:K6"/>
    <mergeCell ref="I8:K8"/>
    <mergeCell ref="D6:G6"/>
    <mergeCell ref="I12:K12"/>
    <mergeCell ref="L9:O9"/>
    <mergeCell ref="L22:O22"/>
    <mergeCell ref="D20:G20"/>
    <mergeCell ref="L20:O20"/>
    <mergeCell ref="D21:G21"/>
    <mergeCell ref="L21:O21"/>
    <mergeCell ref="A15:C15"/>
    <mergeCell ref="I15:K15"/>
    <mergeCell ref="A16:C16"/>
    <mergeCell ref="I16:K16"/>
    <mergeCell ref="A19:C19"/>
    <mergeCell ref="I19:K19"/>
    <mergeCell ref="D22:G22"/>
    <mergeCell ref="L5:O5"/>
    <mergeCell ref="D7:G7"/>
    <mergeCell ref="L7:O7"/>
    <mergeCell ref="A20:C20"/>
    <mergeCell ref="I20:K20"/>
    <mergeCell ref="A14:C14"/>
    <mergeCell ref="I14:K14"/>
    <mergeCell ref="A17:C17"/>
    <mergeCell ref="I17:K17"/>
    <mergeCell ref="A18:C18"/>
    <mergeCell ref="I18:K18"/>
    <mergeCell ref="A21:C21"/>
    <mergeCell ref="I21:K21"/>
    <mergeCell ref="A22:C22"/>
    <mergeCell ref="I22:K22"/>
    <mergeCell ref="A13:C13"/>
    <mergeCell ref="I13:K13"/>
    <mergeCell ref="A9:C9"/>
    <mergeCell ref="I9:K9"/>
    <mergeCell ref="A10:C10"/>
    <mergeCell ref="I10:K10"/>
    <mergeCell ref="D9:G9"/>
    <mergeCell ref="A11:C11"/>
    <mergeCell ref="I11:K11"/>
    <mergeCell ref="A12:C12"/>
    <mergeCell ref="A7:C7"/>
    <mergeCell ref="I7:K7"/>
    <mergeCell ref="D5:G5"/>
    <mergeCell ref="A6:C6"/>
    <mergeCell ref="A4:C4"/>
    <mergeCell ref="I4:K4"/>
    <mergeCell ref="A5:C5"/>
    <mergeCell ref="I5:K5"/>
    <mergeCell ref="A2:G2"/>
    <mergeCell ref="I2:O2"/>
    <mergeCell ref="A3:C3"/>
    <mergeCell ref="D3:G3"/>
    <mergeCell ref="I3:K3"/>
    <mergeCell ref="L3:O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kutzner</dc:creator>
  <cp:keywords/>
  <dc:description/>
  <cp:lastModifiedBy>fsscc</cp:lastModifiedBy>
  <dcterms:created xsi:type="dcterms:W3CDTF">2009-09-03T08:49:25Z</dcterms:created>
  <dcterms:modified xsi:type="dcterms:W3CDTF">2010-03-08T07:00:56Z</dcterms:modified>
  <cp:category/>
  <cp:version/>
  <cp:contentType/>
  <cp:contentStatus/>
</cp:coreProperties>
</file>