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164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<sst xmlns="http://schemas.openxmlformats.org/spreadsheetml/2006/main" count="118" uniqueCount="50">
  <si>
    <t>Richtung Berlin</t>
  </si>
  <si>
    <t>Nr.</t>
  </si>
  <si>
    <t>von km</t>
  </si>
  <si>
    <t>bis km</t>
  </si>
  <si>
    <t>DTV</t>
  </si>
  <si>
    <t>SV-Anteil [%]</t>
  </si>
  <si>
    <t>Abschnittslänge [m]</t>
  </si>
  <si>
    <t>Anzahl VU je Kategorie</t>
  </si>
  <si>
    <r>
      <t>UR [U/(10</t>
    </r>
    <r>
      <rPr>
        <b/>
        <vertAlign val="superscript"/>
        <sz val="10"/>
        <rFont val="MS Sans Serif"/>
        <family val="2"/>
      </rPr>
      <t>6</t>
    </r>
    <r>
      <rPr>
        <b/>
        <sz val="10"/>
        <rFont val="MS Sans Serif"/>
        <family val="2"/>
      </rPr>
      <t>Kfz·km)]</t>
    </r>
  </si>
  <si>
    <t>UD [U/ (km·a)]</t>
  </si>
  <si>
    <t>UK [€]      (UK/Jahr)</t>
  </si>
  <si>
    <t>UKR [€/(1.000 Kfz·km)]</t>
  </si>
  <si>
    <t>UKD [1.000€/(km·a)]</t>
  </si>
  <si>
    <t>gUKD [1.000€/(km·a)]</t>
  </si>
  <si>
    <t>SIPO [1.000€/ (km·a)]</t>
  </si>
  <si>
    <t>Vermeidbare Unfallkosten 1.000 € / Jahr</t>
  </si>
  <si>
    <t>1</t>
  </si>
  <si>
    <t>2</t>
  </si>
  <si>
    <t>3</t>
  </si>
  <si>
    <t>4</t>
  </si>
  <si>
    <t>6</t>
  </si>
  <si>
    <t>Richtung Dortmund</t>
  </si>
  <si>
    <t>Häufungsstellen von Unfällen mit schwerem Personenschaden</t>
  </si>
  <si>
    <t>Verkehrsregelung</t>
  </si>
  <si>
    <t>Fahrbahndecke</t>
  </si>
  <si>
    <t>Anteil Nässe-Unfälle</t>
  </si>
  <si>
    <t>QSV</t>
  </si>
  <si>
    <t>D</t>
  </si>
  <si>
    <t>VBA</t>
  </si>
  <si>
    <t>120 / VBA</t>
  </si>
  <si>
    <t>C / D</t>
  </si>
  <si>
    <t>D / E / F</t>
  </si>
  <si>
    <t>F</t>
  </si>
  <si>
    <t>C</t>
  </si>
  <si>
    <t>E / F</t>
  </si>
  <si>
    <t>SMA</t>
  </si>
  <si>
    <t>OPA</t>
  </si>
  <si>
    <t>Beton</t>
  </si>
  <si>
    <t>Wechsel SMA-&gt;Beton</t>
  </si>
  <si>
    <t>Wechsel OPA-&gt;SMA</t>
  </si>
  <si>
    <t>großteils OPA, 2 SMA-Abs.</t>
  </si>
  <si>
    <t>Wechsel SMA-&gt;OPA</t>
  </si>
  <si>
    <t>OPA-&gt;SMA-&gt;OPA</t>
  </si>
  <si>
    <t>OPA, OPA-&gt;SMA</t>
  </si>
  <si>
    <t>SMA-&gt;Beton-&gt;OPA</t>
  </si>
  <si>
    <t>Anteil Nacht-Unfälle</t>
  </si>
  <si>
    <t>Anteil Unfälle bei flüssigem Verkehr</t>
  </si>
  <si>
    <t>Anteil Fahrunfälle</t>
  </si>
  <si>
    <t>Anteil Längsverkehr-unfälle</t>
  </si>
  <si>
    <t>Anteil auf Gesamtstrecke: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</si>
</sst>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0">
    <font>
      <sz val="10"/>
      <name val="Arial"/>
      <family val="0"/>
    </font>
    <font>
      <sz val="10"/>
      <color indexed="50"/>
      <name val="MS Sans Serif"/>
      <family val="2"/>
    </font>
    <font>
      <b/>
      <sz val="12"/>
      <color indexed="1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vertAlign val="superscript"/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 indent="1"/>
    </xf>
    <xf numFmtId="0" fontId="6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3" fontId="7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 indent="1"/>
    </xf>
    <xf numFmtId="2" fontId="0" fillId="0" borderId="2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21" fontId="0" fillId="0" borderId="0" xfId="0" applyNumberFormat="1" applyBorder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PO%20nach%20optischer%20Unfalldich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echnung UK"/>
      <sheetName val="SIPO_NK"/>
      <sheetName val="AS"/>
      <sheetName val="SIPO_AS"/>
      <sheetName val="UDopt nach DTV"/>
      <sheetName val="SIPO_Opt.Unfalldichte"/>
      <sheetName val="Berechnung"/>
    </sheetNames>
    <sheetDataSet>
      <sheetData sheetId="1">
        <row r="11">
          <cell r="G11">
            <v>39580</v>
          </cell>
          <cell r="H11">
            <v>21.4</v>
          </cell>
        </row>
        <row r="13">
          <cell r="G13">
            <v>39250</v>
          </cell>
          <cell r="H13">
            <v>21.6</v>
          </cell>
        </row>
        <row r="15">
          <cell r="G15">
            <v>42520</v>
          </cell>
          <cell r="H15">
            <v>20.6</v>
          </cell>
        </row>
        <row r="17">
          <cell r="G17">
            <v>44050</v>
          </cell>
          <cell r="H17">
            <v>20</v>
          </cell>
        </row>
        <row r="19">
          <cell r="G19">
            <v>52500</v>
          </cell>
          <cell r="H19">
            <v>18.6</v>
          </cell>
        </row>
        <row r="21">
          <cell r="G21">
            <v>53020</v>
          </cell>
          <cell r="H21">
            <v>18.9</v>
          </cell>
        </row>
        <row r="27">
          <cell r="G27">
            <v>56700</v>
          </cell>
          <cell r="H27">
            <v>16.2</v>
          </cell>
        </row>
        <row r="29">
          <cell r="G29">
            <v>52150</v>
          </cell>
          <cell r="H29">
            <v>17.3</v>
          </cell>
        </row>
        <row r="31">
          <cell r="G31">
            <v>24110</v>
          </cell>
          <cell r="H31">
            <v>30.7</v>
          </cell>
        </row>
        <row r="33">
          <cell r="G33">
            <v>40950</v>
          </cell>
          <cell r="H33">
            <v>19.7</v>
          </cell>
        </row>
        <row r="35">
          <cell r="G35">
            <v>50370</v>
          </cell>
          <cell r="H35">
            <v>21.7</v>
          </cell>
        </row>
        <row r="41">
          <cell r="G41">
            <v>38870</v>
          </cell>
          <cell r="H41">
            <v>27</v>
          </cell>
        </row>
        <row r="43">
          <cell r="G43">
            <v>31750</v>
          </cell>
          <cell r="H43">
            <v>31.7</v>
          </cell>
        </row>
        <row r="45">
          <cell r="G45">
            <v>38270</v>
          </cell>
          <cell r="H45">
            <v>28</v>
          </cell>
        </row>
        <row r="47">
          <cell r="G47">
            <v>42070</v>
          </cell>
          <cell r="H47">
            <v>26.5</v>
          </cell>
        </row>
        <row r="49">
          <cell r="G49">
            <v>47330</v>
          </cell>
          <cell r="H49">
            <v>24.4</v>
          </cell>
        </row>
        <row r="51">
          <cell r="G51">
            <v>51840</v>
          </cell>
          <cell r="H51">
            <v>23.2</v>
          </cell>
        </row>
        <row r="53">
          <cell r="G53">
            <v>47450</v>
          </cell>
          <cell r="H53">
            <v>24.9</v>
          </cell>
        </row>
        <row r="55">
          <cell r="G55">
            <v>43990</v>
          </cell>
          <cell r="H55">
            <v>26.4</v>
          </cell>
        </row>
        <row r="57">
          <cell r="G57">
            <v>40210</v>
          </cell>
          <cell r="H57">
            <v>27.1</v>
          </cell>
        </row>
        <row r="59">
          <cell r="G59">
            <v>38870</v>
          </cell>
          <cell r="H59">
            <v>27.9</v>
          </cell>
        </row>
        <row r="61">
          <cell r="G61">
            <v>38830</v>
          </cell>
          <cell r="H61">
            <v>27.7</v>
          </cell>
        </row>
        <row r="63">
          <cell r="G63">
            <v>36710</v>
          </cell>
          <cell r="H63">
            <v>29.1</v>
          </cell>
        </row>
        <row r="65">
          <cell r="G65">
            <v>33990</v>
          </cell>
          <cell r="H65">
            <v>31</v>
          </cell>
        </row>
        <row r="118">
          <cell r="G118">
            <v>52590</v>
          </cell>
          <cell r="H118">
            <v>17.9</v>
          </cell>
        </row>
        <row r="119">
          <cell r="G119">
            <v>54930</v>
          </cell>
          <cell r="H119">
            <v>18.9</v>
          </cell>
        </row>
        <row r="120">
          <cell r="G120">
            <v>68870</v>
          </cell>
          <cell r="H120">
            <v>16.8</v>
          </cell>
        </row>
        <row r="121">
          <cell r="G121">
            <v>51690</v>
          </cell>
          <cell r="H121">
            <v>18.6</v>
          </cell>
        </row>
        <row r="122">
          <cell r="G122">
            <v>54930</v>
          </cell>
          <cell r="H122">
            <v>16.9</v>
          </cell>
        </row>
        <row r="123">
          <cell r="G123">
            <v>51910</v>
          </cell>
          <cell r="H123">
            <v>17.5</v>
          </cell>
        </row>
        <row r="124">
          <cell r="G124">
            <v>51520</v>
          </cell>
          <cell r="H124">
            <v>17.3</v>
          </cell>
        </row>
        <row r="125">
          <cell r="G125">
            <v>41460</v>
          </cell>
          <cell r="H125">
            <v>20.1</v>
          </cell>
        </row>
        <row r="126">
          <cell r="G126">
            <v>50590</v>
          </cell>
          <cell r="H126">
            <v>22.2</v>
          </cell>
        </row>
        <row r="127">
          <cell r="G127">
            <v>41910</v>
          </cell>
          <cell r="H127">
            <v>25.5</v>
          </cell>
        </row>
        <row r="128">
          <cell r="G128">
            <v>40650</v>
          </cell>
          <cell r="H128">
            <v>26.1</v>
          </cell>
        </row>
        <row r="129">
          <cell r="G129">
            <v>38960</v>
          </cell>
          <cell r="H129">
            <v>27.1</v>
          </cell>
        </row>
        <row r="132">
          <cell r="G132">
            <v>41840</v>
          </cell>
          <cell r="H132">
            <v>26.7</v>
          </cell>
        </row>
        <row r="133">
          <cell r="G133">
            <v>46920</v>
          </cell>
          <cell r="H133">
            <v>24.6</v>
          </cell>
        </row>
        <row r="134">
          <cell r="G134">
            <v>52110</v>
          </cell>
          <cell r="H134">
            <v>22.9</v>
          </cell>
        </row>
        <row r="135">
          <cell r="G135">
            <v>47740</v>
          </cell>
          <cell r="H135">
            <v>24.7</v>
          </cell>
        </row>
        <row r="136">
          <cell r="G136">
            <v>44230</v>
          </cell>
          <cell r="H136">
            <v>26.1</v>
          </cell>
        </row>
        <row r="139">
          <cell r="G139">
            <v>38950</v>
          </cell>
          <cell r="H139">
            <v>27.6</v>
          </cell>
        </row>
        <row r="140">
          <cell r="G140">
            <v>36740</v>
          </cell>
          <cell r="H140">
            <v>29</v>
          </cell>
        </row>
        <row r="141">
          <cell r="G141">
            <v>33960</v>
          </cell>
          <cell r="H141">
            <v>30.9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tabSelected="1" workbookViewId="0" topLeftCell="A1">
      <pane xSplit="3" topLeftCell="D1" activePane="topRight" state="frozen"/>
      <selection pane="topLeft" activeCell="A1" sqref="A1"/>
      <selection pane="topRight" activeCell="D6" sqref="D6"/>
    </sheetView>
  </sheetViews>
  <sheetFormatPr defaultColWidth="11.421875" defaultRowHeight="12.75"/>
  <cols>
    <col min="1" max="1" width="5.8515625" style="1" customWidth="1"/>
    <col min="2" max="3" width="8.7109375" style="1" customWidth="1"/>
    <col min="4" max="4" width="9.7109375" style="2" customWidth="1"/>
    <col min="5" max="5" width="9.57421875" style="1" customWidth="1"/>
    <col min="6" max="6" width="11.421875" style="1" customWidth="1"/>
    <col min="7" max="7" width="5.57421875" style="1" customWidth="1"/>
    <col min="8" max="12" width="5.28125" style="1" customWidth="1"/>
    <col min="13" max="13" width="12.28125" style="3" customWidth="1"/>
    <col min="14" max="14" width="10.7109375" style="3" customWidth="1"/>
    <col min="15" max="15" width="12.57421875" style="33" customWidth="1"/>
    <col min="16" max="16" width="14.28125" style="3" customWidth="1"/>
    <col min="17" max="18" width="15.7109375" style="3" customWidth="1"/>
    <col min="19" max="19" width="10.28125" style="3" customWidth="1"/>
    <col min="20" max="20" width="14.00390625" style="3" customWidth="1"/>
    <col min="21" max="21" width="17.8515625" style="1" customWidth="1"/>
    <col min="22" max="22" width="11.421875" style="1" customWidth="1"/>
    <col min="23" max="23" width="24.140625" style="1" customWidth="1"/>
    <col min="24" max="24" width="14.00390625" style="1" customWidth="1"/>
    <col min="25" max="25" width="14.28125" style="1" customWidth="1"/>
    <col min="26" max="27" width="15.00390625" style="1" customWidth="1"/>
    <col min="28" max="28" width="16.28125" style="1" customWidth="1"/>
    <col min="29" max="29" width="23.421875" style="1" customWidth="1"/>
    <col min="30" max="35" width="11.421875" style="1" customWidth="1"/>
    <col min="36" max="36" width="17.00390625" style="1" customWidth="1"/>
    <col min="37" max="38" width="15.7109375" style="1" customWidth="1"/>
    <col min="39" max="39" width="17.8515625" style="1" customWidth="1"/>
    <col min="40" max="43" width="15.7109375" style="1" customWidth="1"/>
  </cols>
  <sheetData>
    <row r="1" ht="18">
      <c r="A1" s="37" t="s">
        <v>22</v>
      </c>
    </row>
    <row r="2" spans="13:44" ht="17.25" customHeight="1">
      <c r="M2" s="42"/>
      <c r="N2" s="42"/>
      <c r="O2" s="44"/>
      <c r="P2" s="42"/>
      <c r="Q2" s="42"/>
      <c r="R2" s="42"/>
      <c r="S2" s="46"/>
      <c r="X2" s="4"/>
      <c r="Y2" s="4"/>
      <c r="Z2" s="4"/>
      <c r="AA2" s="4"/>
      <c r="AB2" s="4"/>
      <c r="AC2" s="5"/>
      <c r="AD2" s="5"/>
      <c r="AE2" s="5"/>
      <c r="AF2" s="5"/>
      <c r="AG2" s="5"/>
      <c r="AH2" s="5"/>
      <c r="AI2" s="5"/>
      <c r="AJ2" s="6"/>
      <c r="AK2" s="6"/>
      <c r="AL2" s="7"/>
      <c r="AM2" s="7"/>
      <c r="AN2" s="7"/>
      <c r="AO2" s="6"/>
      <c r="AP2" s="8"/>
      <c r="AQ2" s="5"/>
      <c r="AR2" s="9"/>
    </row>
    <row r="3" spans="1:44" ht="17.25" customHeight="1">
      <c r="A3" s="10" t="s">
        <v>0</v>
      </c>
      <c r="B3" s="11"/>
      <c r="M3" s="43"/>
      <c r="N3" s="43"/>
      <c r="O3" s="45"/>
      <c r="P3" s="43"/>
      <c r="Q3" s="43"/>
      <c r="R3" s="43"/>
      <c r="S3" s="47"/>
      <c r="W3" s="73" t="s">
        <v>49</v>
      </c>
      <c r="X3" s="74">
        <v>0.35</v>
      </c>
      <c r="Y3" s="74">
        <v>0.35</v>
      </c>
      <c r="Z3" s="74">
        <v>0.5</v>
      </c>
      <c r="AA3" s="74">
        <v>0.2</v>
      </c>
      <c r="AB3" s="74">
        <v>0.57</v>
      </c>
      <c r="AC3" s="5"/>
      <c r="AD3" s="5"/>
      <c r="AE3" s="5"/>
      <c r="AF3" s="5"/>
      <c r="AG3" s="5"/>
      <c r="AH3" s="5"/>
      <c r="AI3" s="5"/>
      <c r="AJ3" s="6"/>
      <c r="AK3" s="6"/>
      <c r="AL3" s="7"/>
      <c r="AM3" s="7"/>
      <c r="AN3" s="7"/>
      <c r="AO3" s="6"/>
      <c r="AP3" s="8"/>
      <c r="AQ3" s="5"/>
      <c r="AR3" s="9"/>
    </row>
    <row r="4" spans="1:44" ht="19.5" customHeight="1">
      <c r="A4" s="48" t="s">
        <v>1</v>
      </c>
      <c r="B4" s="48" t="s">
        <v>2</v>
      </c>
      <c r="C4" s="48" t="s">
        <v>3</v>
      </c>
      <c r="D4" s="50" t="s">
        <v>4</v>
      </c>
      <c r="E4" s="52" t="s">
        <v>5</v>
      </c>
      <c r="F4" s="54" t="s">
        <v>6</v>
      </c>
      <c r="G4" s="56" t="s">
        <v>7</v>
      </c>
      <c r="H4" s="56"/>
      <c r="I4" s="56"/>
      <c r="J4" s="56"/>
      <c r="K4" s="56"/>
      <c r="L4" s="56"/>
      <c r="M4" s="57" t="s">
        <v>8</v>
      </c>
      <c r="N4" s="57" t="s">
        <v>9</v>
      </c>
      <c r="O4" s="59" t="s">
        <v>10</v>
      </c>
      <c r="P4" s="57" t="s">
        <v>11</v>
      </c>
      <c r="Q4" s="58" t="s">
        <v>12</v>
      </c>
      <c r="R4" s="58" t="s">
        <v>13</v>
      </c>
      <c r="S4" s="62" t="s">
        <v>14</v>
      </c>
      <c r="T4" s="57" t="s">
        <v>15</v>
      </c>
      <c r="U4" s="64" t="s">
        <v>23</v>
      </c>
      <c r="V4" s="64" t="s">
        <v>26</v>
      </c>
      <c r="W4" s="64" t="s">
        <v>24</v>
      </c>
      <c r="X4" s="65" t="s">
        <v>25</v>
      </c>
      <c r="Y4" s="65" t="s">
        <v>45</v>
      </c>
      <c r="Z4" s="65" t="s">
        <v>46</v>
      </c>
      <c r="AA4" s="65" t="s">
        <v>47</v>
      </c>
      <c r="AB4" s="65" t="s">
        <v>48</v>
      </c>
      <c r="AC4" s="41"/>
      <c r="AD4" s="40"/>
      <c r="AE4" s="13"/>
      <c r="AF4" s="13"/>
      <c r="AG4" s="13"/>
      <c r="AH4" s="13"/>
      <c r="AI4" s="13"/>
      <c r="AJ4" s="12"/>
      <c r="AK4" s="12"/>
      <c r="AL4" s="14"/>
      <c r="AM4" s="14"/>
      <c r="AN4" s="14"/>
      <c r="AO4" s="12"/>
      <c r="AP4" s="12"/>
      <c r="AQ4" s="12"/>
      <c r="AR4" s="9"/>
    </row>
    <row r="5" spans="1:44" ht="19.5" customHeight="1">
      <c r="A5" s="49"/>
      <c r="B5" s="49"/>
      <c r="C5" s="49"/>
      <c r="D5" s="51"/>
      <c r="E5" s="53"/>
      <c r="F5" s="55"/>
      <c r="G5" s="15" t="s">
        <v>16</v>
      </c>
      <c r="H5" s="15" t="s">
        <v>17</v>
      </c>
      <c r="I5" s="15" t="s">
        <v>18</v>
      </c>
      <c r="J5" s="15" t="s">
        <v>19</v>
      </c>
      <c r="K5" s="15">
        <v>5</v>
      </c>
      <c r="L5" s="15" t="s">
        <v>20</v>
      </c>
      <c r="M5" s="58"/>
      <c r="N5" s="58"/>
      <c r="O5" s="60"/>
      <c r="P5" s="58"/>
      <c r="Q5" s="61"/>
      <c r="R5" s="61"/>
      <c r="S5" s="63"/>
      <c r="T5" s="58"/>
      <c r="U5" s="64"/>
      <c r="V5" s="64"/>
      <c r="W5" s="64"/>
      <c r="X5" s="65"/>
      <c r="Y5" s="65"/>
      <c r="Z5" s="65"/>
      <c r="AA5" s="65"/>
      <c r="AB5" s="65"/>
      <c r="AC5" s="41"/>
      <c r="AD5" s="40"/>
      <c r="AE5" s="16"/>
      <c r="AF5" s="16"/>
      <c r="AG5" s="16"/>
      <c r="AH5" s="16"/>
      <c r="AI5" s="16"/>
      <c r="AJ5" s="12"/>
      <c r="AK5" s="12"/>
      <c r="AL5" s="14"/>
      <c r="AM5" s="14"/>
      <c r="AN5" s="14"/>
      <c r="AO5" s="12"/>
      <c r="AP5" s="12"/>
      <c r="AQ5" s="12"/>
      <c r="AR5" s="9"/>
    </row>
    <row r="6" spans="1:43" ht="12.75">
      <c r="A6" s="17">
        <v>1</v>
      </c>
      <c r="B6" s="18">
        <v>265000</v>
      </c>
      <c r="C6" s="18">
        <v>264470</v>
      </c>
      <c r="D6" s="19">
        <v>39580</v>
      </c>
      <c r="E6" s="19">
        <v>21.4</v>
      </c>
      <c r="F6" s="18">
        <f aca="true" t="shared" si="0" ref="F6:F39">B6-C6</f>
        <v>530</v>
      </c>
      <c r="G6" s="17">
        <v>1</v>
      </c>
      <c r="H6" s="17">
        <v>3</v>
      </c>
      <c r="I6" s="17">
        <v>7</v>
      </c>
      <c r="J6" s="17">
        <v>6</v>
      </c>
      <c r="K6" s="17">
        <v>7</v>
      </c>
      <c r="L6" s="17">
        <v>0</v>
      </c>
      <c r="M6" s="20">
        <v>0.5550657191281263</v>
      </c>
      <c r="N6" s="20">
        <v>8.018867924528301</v>
      </c>
      <c r="O6" s="21">
        <v>426796.09697003453</v>
      </c>
      <c r="P6" s="20">
        <v>13.935287205044101</v>
      </c>
      <c r="Q6" s="20">
        <v>805.2756546604425</v>
      </c>
      <c r="R6" s="20">
        <v>158.9137</v>
      </c>
      <c r="S6" s="22">
        <v>646.3619546604425</v>
      </c>
      <c r="T6" s="22">
        <v>342.57183597003456</v>
      </c>
      <c r="U6" s="66" t="s">
        <v>28</v>
      </c>
      <c r="V6" s="66" t="s">
        <v>27</v>
      </c>
      <c r="W6" s="66" t="s">
        <v>36</v>
      </c>
      <c r="X6" s="67">
        <v>0.625</v>
      </c>
      <c r="Y6" s="68">
        <v>0.3333333333333333</v>
      </c>
      <c r="Z6" s="68">
        <v>0.5833333333333334</v>
      </c>
      <c r="AA6" s="68">
        <v>0.25</v>
      </c>
      <c r="AB6" s="68">
        <v>0.7083333333333334</v>
      </c>
      <c r="AQ6"/>
    </row>
    <row r="7" spans="1:28" ht="12.75">
      <c r="A7" s="17">
        <v>2</v>
      </c>
      <c r="B7" s="18">
        <v>262200</v>
      </c>
      <c r="C7" s="18">
        <v>257120</v>
      </c>
      <c r="D7" s="20">
        <f>('[1]SIPO_NK'!G11+'[1]SIPO_NK'!G13)/2</f>
        <v>39415</v>
      </c>
      <c r="E7" s="20">
        <f>('[1]SIPO_NK'!H11+'[1]SIPO_NK'!H13)/2</f>
        <v>21.5</v>
      </c>
      <c r="F7" s="18">
        <f t="shared" si="0"/>
        <v>5080</v>
      </c>
      <c r="G7" s="17">
        <v>3</v>
      </c>
      <c r="H7" s="17">
        <v>7</v>
      </c>
      <c r="I7" s="17">
        <v>26</v>
      </c>
      <c r="J7" s="17">
        <v>44</v>
      </c>
      <c r="K7" s="17">
        <v>29</v>
      </c>
      <c r="L7" s="17">
        <v>0</v>
      </c>
      <c r="M7" s="20">
        <v>0.2736603562732183</v>
      </c>
      <c r="N7" s="20">
        <v>3.937007874015748</v>
      </c>
      <c r="O7" s="21">
        <v>1269036.1200846608</v>
      </c>
      <c r="P7" s="20">
        <v>4.341060959324386</v>
      </c>
      <c r="Q7" s="20">
        <v>249.8102598591852</v>
      </c>
      <c r="R7" s="20">
        <v>158.251225</v>
      </c>
      <c r="S7" s="22">
        <v>91.5590348591852</v>
      </c>
      <c r="T7" s="22">
        <v>465.1198970846608</v>
      </c>
      <c r="U7" s="66" t="s">
        <v>28</v>
      </c>
      <c r="V7" s="66" t="s">
        <v>27</v>
      </c>
      <c r="W7" s="66" t="s">
        <v>36</v>
      </c>
      <c r="X7" s="67">
        <v>0.48623853211009177</v>
      </c>
      <c r="Y7" s="68">
        <v>0.3577981651376147</v>
      </c>
      <c r="Z7" s="68">
        <v>0.5229357798165137</v>
      </c>
      <c r="AA7" s="68">
        <v>0.14678899082568808</v>
      </c>
      <c r="AB7" s="68">
        <v>0.6697247706422018</v>
      </c>
    </row>
    <row r="8" spans="1:28" ht="12.75">
      <c r="A8" s="17">
        <v>3</v>
      </c>
      <c r="B8" s="18">
        <v>255300</v>
      </c>
      <c r="C8" s="18">
        <v>249560</v>
      </c>
      <c r="D8" s="20">
        <f>('[1]SIPO_NK'!G13+'[1]SIPO_NK'!G15)/2</f>
        <v>40885</v>
      </c>
      <c r="E8" s="20">
        <f>('[1]SIPO_NK'!H13+'[1]SIPO_NK'!H15)/2</f>
        <v>21.1</v>
      </c>
      <c r="F8" s="17">
        <f t="shared" si="0"/>
        <v>5740</v>
      </c>
      <c r="G8" s="17">
        <v>2</v>
      </c>
      <c r="H8" s="17">
        <v>15</v>
      </c>
      <c r="I8" s="17">
        <v>53</v>
      </c>
      <c r="J8" s="17">
        <v>47</v>
      </c>
      <c r="K8" s="17">
        <v>62</v>
      </c>
      <c r="L8" s="17">
        <v>1</v>
      </c>
      <c r="M8" s="20">
        <v>0.34439216059074157</v>
      </c>
      <c r="N8" s="20">
        <v>5.139372822299651</v>
      </c>
      <c r="O8" s="21">
        <v>2103729.489250306</v>
      </c>
      <c r="P8" s="20">
        <v>6.139897831367544</v>
      </c>
      <c r="Q8" s="20">
        <v>366.50339533977456</v>
      </c>
      <c r="R8" s="20">
        <v>164.153275</v>
      </c>
      <c r="S8" s="22">
        <v>202.35012033977455</v>
      </c>
      <c r="T8" s="22">
        <v>1161.489690750306</v>
      </c>
      <c r="U8" s="66" t="s">
        <v>28</v>
      </c>
      <c r="V8" s="66" t="s">
        <v>27</v>
      </c>
      <c r="W8" s="66" t="s">
        <v>39</v>
      </c>
      <c r="X8" s="67">
        <v>0.34444444444444444</v>
      </c>
      <c r="Y8" s="68">
        <v>0.39444444444444443</v>
      </c>
      <c r="Z8" s="68">
        <v>0.5833333333333334</v>
      </c>
      <c r="AA8" s="68">
        <v>0.22777777777777777</v>
      </c>
      <c r="AB8" s="68">
        <v>0.5444444444444444</v>
      </c>
    </row>
    <row r="9" spans="1:28" ht="12.75">
      <c r="A9" s="17">
        <v>4</v>
      </c>
      <c r="B9" s="18">
        <v>247100</v>
      </c>
      <c r="C9" s="18">
        <v>245440</v>
      </c>
      <c r="D9" s="20">
        <f>'[1]SIPO_NK'!G15</f>
        <v>42520</v>
      </c>
      <c r="E9" s="20">
        <f>'[1]SIPO_NK'!H15</f>
        <v>20.6</v>
      </c>
      <c r="F9" s="17">
        <f t="shared" si="0"/>
        <v>1660</v>
      </c>
      <c r="G9" s="17">
        <v>0</v>
      </c>
      <c r="H9" s="17">
        <v>4</v>
      </c>
      <c r="I9" s="17">
        <v>12</v>
      </c>
      <c r="J9" s="17">
        <v>11</v>
      </c>
      <c r="K9" s="17">
        <v>5</v>
      </c>
      <c r="L9" s="17">
        <v>0</v>
      </c>
      <c r="M9" s="20">
        <v>0.26200499105922526</v>
      </c>
      <c r="N9" s="20">
        <v>4.066265060240964</v>
      </c>
      <c r="O9" s="21">
        <v>489874.55441684305</v>
      </c>
      <c r="P9" s="20">
        <v>4.753688083338034</v>
      </c>
      <c r="Q9" s="20">
        <v>295.10515326315846</v>
      </c>
      <c r="R9" s="20">
        <v>170.7178</v>
      </c>
      <c r="S9" s="22">
        <v>124.38735326315845</v>
      </c>
      <c r="T9" s="22">
        <v>206.483006416843</v>
      </c>
      <c r="U9" s="66" t="s">
        <v>28</v>
      </c>
      <c r="V9" s="66" t="s">
        <v>27</v>
      </c>
      <c r="W9" s="66" t="s">
        <v>35</v>
      </c>
      <c r="X9" s="67">
        <v>0.34375</v>
      </c>
      <c r="Y9" s="68">
        <v>0.21875</v>
      </c>
      <c r="Z9" s="68">
        <v>0.625</v>
      </c>
      <c r="AA9" s="68">
        <v>0.1875</v>
      </c>
      <c r="AB9" s="68">
        <v>0.5625</v>
      </c>
    </row>
    <row r="10" spans="1:28" ht="12.75">
      <c r="A10" s="17">
        <v>5</v>
      </c>
      <c r="B10" s="18">
        <v>243650</v>
      </c>
      <c r="C10" s="18">
        <v>239700</v>
      </c>
      <c r="D10" s="20">
        <f>('[1]SIPO_NK'!G17+'[1]SIPO_NK'!G19)/2</f>
        <v>48275</v>
      </c>
      <c r="E10" s="20">
        <f>('[1]SIPO_NK'!H17+'[1]SIPO_NK'!H19)/2</f>
        <v>19.3</v>
      </c>
      <c r="F10" s="17">
        <f t="shared" si="0"/>
        <v>3950</v>
      </c>
      <c r="G10" s="17">
        <v>0</v>
      </c>
      <c r="H10" s="17">
        <v>6</v>
      </c>
      <c r="I10" s="17">
        <v>28</v>
      </c>
      <c r="J10" s="17">
        <v>24</v>
      </c>
      <c r="K10" s="17">
        <v>22</v>
      </c>
      <c r="L10" s="17">
        <v>1</v>
      </c>
      <c r="M10" s="20">
        <v>0.21192382200661866</v>
      </c>
      <c r="N10" s="20">
        <v>3.7341772151898733</v>
      </c>
      <c r="O10" s="21">
        <v>854031.2465188815</v>
      </c>
      <c r="P10" s="20">
        <v>3.0676197605992903</v>
      </c>
      <c r="Q10" s="20">
        <v>216.21044215667888</v>
      </c>
      <c r="R10" s="20">
        <v>193.824125</v>
      </c>
      <c r="S10" s="22">
        <v>22.38631715667887</v>
      </c>
      <c r="T10" s="22">
        <v>88.42595276888154</v>
      </c>
      <c r="U10" s="66" t="s">
        <v>28</v>
      </c>
      <c r="V10" s="66" t="s">
        <v>31</v>
      </c>
      <c r="W10" s="66" t="s">
        <v>35</v>
      </c>
      <c r="X10" s="67">
        <v>0.3333333333333333</v>
      </c>
      <c r="Y10" s="68">
        <v>0.2962962962962963</v>
      </c>
      <c r="Z10" s="68">
        <v>0.5061728395061729</v>
      </c>
      <c r="AA10" s="68">
        <v>0.16049382716049382</v>
      </c>
      <c r="AB10" s="68">
        <v>0.5802469135802469</v>
      </c>
    </row>
    <row r="11" spans="1:43" s="29" customFormat="1" ht="12.75">
      <c r="A11" s="23">
        <v>6</v>
      </c>
      <c r="B11" s="24">
        <v>237210</v>
      </c>
      <c r="C11" s="24">
        <v>233070</v>
      </c>
      <c r="D11" s="25">
        <f>('[1]SIPO_NK'!G19+'[1]SIPO_NK'!G21)/2</f>
        <v>52760</v>
      </c>
      <c r="E11" s="25">
        <f>('[1]SIPO_NK'!H19+'[1]SIPO_NK'!H21)/2</f>
        <v>18.75</v>
      </c>
      <c r="F11" s="23">
        <f t="shared" si="0"/>
        <v>4140</v>
      </c>
      <c r="G11" s="23">
        <v>0</v>
      </c>
      <c r="H11" s="23">
        <v>8</v>
      </c>
      <c r="I11" s="23">
        <v>14</v>
      </c>
      <c r="J11" s="23">
        <v>12</v>
      </c>
      <c r="K11" s="23">
        <v>35</v>
      </c>
      <c r="L11" s="23">
        <v>0</v>
      </c>
      <c r="M11" s="25">
        <v>0.10661564368078544</v>
      </c>
      <c r="N11" s="25">
        <v>2.0531400966183577</v>
      </c>
      <c r="O11" s="26">
        <v>853592.1939400691</v>
      </c>
      <c r="P11" s="25">
        <v>2.6766553293474797</v>
      </c>
      <c r="Q11" s="25">
        <v>206.1816893575046</v>
      </c>
      <c r="R11" s="25">
        <v>211.8314</v>
      </c>
      <c r="S11" s="27">
        <v>-5.649710642495393</v>
      </c>
      <c r="T11" s="27">
        <v>-23.389802059930926</v>
      </c>
      <c r="U11" s="66" t="s">
        <v>28</v>
      </c>
      <c r="V11" s="69" t="s">
        <v>32</v>
      </c>
      <c r="W11" s="70" t="s">
        <v>38</v>
      </c>
      <c r="X11" s="71">
        <v>0.2463768115942029</v>
      </c>
      <c r="Y11" s="72">
        <v>0.4057971014492754</v>
      </c>
      <c r="Z11" s="72">
        <v>0.5362318840579711</v>
      </c>
      <c r="AA11" s="72">
        <v>0.2318840579710145</v>
      </c>
      <c r="AB11" s="72">
        <v>0.463768115942029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28" ht="12.75">
      <c r="A12" s="17">
        <v>7</v>
      </c>
      <c r="B12" s="18">
        <v>225000</v>
      </c>
      <c r="C12" s="18">
        <v>224000</v>
      </c>
      <c r="D12" s="20">
        <f>'[1]SIPO_NK'!G27</f>
        <v>56700</v>
      </c>
      <c r="E12" s="20">
        <f>'[1]SIPO_NK'!H27</f>
        <v>16.2</v>
      </c>
      <c r="F12" s="17">
        <f t="shared" si="0"/>
        <v>1000</v>
      </c>
      <c r="G12" s="17">
        <v>0</v>
      </c>
      <c r="H12" s="17">
        <v>7</v>
      </c>
      <c r="I12" s="17">
        <v>10</v>
      </c>
      <c r="J12" s="17">
        <v>10</v>
      </c>
      <c r="K12" s="17">
        <v>14</v>
      </c>
      <c r="L12" s="17">
        <v>1</v>
      </c>
      <c r="M12" s="20">
        <v>0.33823778116015557</v>
      </c>
      <c r="N12" s="20">
        <v>7</v>
      </c>
      <c r="O12" s="21">
        <v>731226.6138464967</v>
      </c>
      <c r="P12" s="20">
        <v>8.833159549739033</v>
      </c>
      <c r="Q12" s="20">
        <v>731.2266138464967</v>
      </c>
      <c r="R12" s="20">
        <v>227.6505</v>
      </c>
      <c r="S12" s="22">
        <v>503.5761138464967</v>
      </c>
      <c r="T12" s="22">
        <v>503.5761138464967</v>
      </c>
      <c r="U12" s="66" t="s">
        <v>28</v>
      </c>
      <c r="V12" s="66" t="s">
        <v>32</v>
      </c>
      <c r="W12" s="66" t="s">
        <v>36</v>
      </c>
      <c r="X12" s="67">
        <v>0.2619047619047619</v>
      </c>
      <c r="Y12" s="68">
        <v>0.38095238095238093</v>
      </c>
      <c r="Z12" s="68">
        <v>0.4523809523809524</v>
      </c>
      <c r="AA12" s="68">
        <v>0.21428571428571427</v>
      </c>
      <c r="AB12" s="68">
        <v>0.38095238095238093</v>
      </c>
    </row>
    <row r="13" spans="1:28" ht="12.75">
      <c r="A13" s="17">
        <v>8</v>
      </c>
      <c r="B13" s="30">
        <v>219500</v>
      </c>
      <c r="C13" s="30">
        <v>210000</v>
      </c>
      <c r="D13" s="31">
        <f>('[1]SIPO_NK'!G29+'[1]SIPO_NK'!G31+'[1]SIPO_NK'!G33+'[1]SIPO_NK'!G35)/4</f>
        <v>41895</v>
      </c>
      <c r="E13" s="31">
        <f>('[1]SIPO_NK'!H29+'[1]SIPO_NK'!H31+'[1]SIPO_NK'!H33+'[1]SIPO_NK'!H35)/4</f>
        <v>22.35</v>
      </c>
      <c r="F13" s="32">
        <f t="shared" si="0"/>
        <v>9500</v>
      </c>
      <c r="G13" s="17">
        <v>2</v>
      </c>
      <c r="H13" s="17">
        <v>15</v>
      </c>
      <c r="I13" s="17">
        <v>71</v>
      </c>
      <c r="J13" s="17">
        <v>85</v>
      </c>
      <c r="K13" s="17">
        <v>127</v>
      </c>
      <c r="L13" s="17">
        <v>1</v>
      </c>
      <c r="M13" s="20">
        <v>0.2994405366593949</v>
      </c>
      <c r="N13" s="20">
        <v>4.578947368421052</v>
      </c>
      <c r="O13" s="21">
        <v>2423311.936058817</v>
      </c>
      <c r="P13" s="20">
        <v>4.170332336934307</v>
      </c>
      <c r="Q13" s="20">
        <v>255.0854669535597</v>
      </c>
      <c r="R13" s="20">
        <v>168.208425</v>
      </c>
      <c r="S13" s="22">
        <v>86.87704195355968</v>
      </c>
      <c r="T13" s="22">
        <v>825.331898558817</v>
      </c>
      <c r="U13" s="66" t="s">
        <v>28</v>
      </c>
      <c r="V13" s="66" t="s">
        <v>31</v>
      </c>
      <c r="W13" s="66" t="s">
        <v>36</v>
      </c>
      <c r="X13" s="67">
        <v>0.4152823920265781</v>
      </c>
      <c r="Y13" s="68">
        <v>0.3687707641196013</v>
      </c>
      <c r="Z13" s="68">
        <v>0.5016611295681063</v>
      </c>
      <c r="AA13" s="68">
        <v>0.22591362126245848</v>
      </c>
      <c r="AB13" s="68">
        <v>0.584717607973422</v>
      </c>
    </row>
    <row r="14" spans="1:28" ht="12.75">
      <c r="A14" s="17">
        <v>9</v>
      </c>
      <c r="B14" s="30">
        <v>188800</v>
      </c>
      <c r="C14" s="30">
        <v>185500</v>
      </c>
      <c r="D14" s="31">
        <f>('[1]SIPO_NK'!G41+'[1]SIPO_NK'!G43+'[1]SIPO_NK'!G45)/3</f>
        <v>36296.666666666664</v>
      </c>
      <c r="E14" s="31">
        <f>('[1]SIPO_NK'!H41+'[1]SIPO_NK'!H43+'[1]SIPO_NK'!H45)/3</f>
        <v>28.900000000000002</v>
      </c>
      <c r="F14" s="32">
        <f t="shared" si="0"/>
        <v>3300</v>
      </c>
      <c r="G14" s="32">
        <v>0</v>
      </c>
      <c r="H14" s="17">
        <v>8</v>
      </c>
      <c r="I14" s="17">
        <v>16</v>
      </c>
      <c r="J14" s="17">
        <v>39</v>
      </c>
      <c r="K14" s="17">
        <v>51</v>
      </c>
      <c r="L14" s="17">
        <v>0</v>
      </c>
      <c r="M14" s="20">
        <v>0.3602525061280096</v>
      </c>
      <c r="N14" s="20">
        <v>4.772727272727273</v>
      </c>
      <c r="O14" s="21">
        <v>994448.5769187924</v>
      </c>
      <c r="P14" s="20">
        <v>5.686549080165519</v>
      </c>
      <c r="Q14" s="20">
        <v>301.3480536117553</v>
      </c>
      <c r="R14" s="20">
        <v>145.73111666666665</v>
      </c>
      <c r="S14" s="22">
        <v>155.61693694508864</v>
      </c>
      <c r="T14" s="22">
        <v>513.5358919187925</v>
      </c>
      <c r="U14" s="66">
        <v>120</v>
      </c>
      <c r="V14" s="66" t="s">
        <v>30</v>
      </c>
      <c r="W14" s="66" t="s">
        <v>39</v>
      </c>
      <c r="X14" s="67">
        <v>0.3508771929824561</v>
      </c>
      <c r="Y14" s="68">
        <v>0.35964912280701755</v>
      </c>
      <c r="Z14" s="68">
        <v>0.6140350877192983</v>
      </c>
      <c r="AA14" s="68">
        <v>0.21929824561403508</v>
      </c>
      <c r="AB14" s="68">
        <v>0.5614035087719298</v>
      </c>
    </row>
    <row r="15" spans="1:28" ht="12.75">
      <c r="A15" s="17">
        <v>10</v>
      </c>
      <c r="B15" s="30">
        <v>183200</v>
      </c>
      <c r="C15" s="30">
        <v>179110</v>
      </c>
      <c r="D15" s="31">
        <f>'[1]SIPO_NK'!G45</f>
        <v>38270</v>
      </c>
      <c r="E15" s="31">
        <f>'[1]SIPO_NK'!H45</f>
        <v>28</v>
      </c>
      <c r="F15" s="32">
        <f t="shared" si="0"/>
        <v>4090</v>
      </c>
      <c r="G15" s="17">
        <v>0</v>
      </c>
      <c r="H15" s="17">
        <v>6</v>
      </c>
      <c r="I15" s="17">
        <v>13</v>
      </c>
      <c r="J15" s="17">
        <v>53</v>
      </c>
      <c r="K15" s="17">
        <v>79</v>
      </c>
      <c r="L15" s="17">
        <v>1</v>
      </c>
      <c r="M15" s="20">
        <v>0.31943921806390446</v>
      </c>
      <c r="N15" s="20">
        <v>4.462102689486553</v>
      </c>
      <c r="O15" s="21">
        <v>868295.874178456</v>
      </c>
      <c r="P15" s="20">
        <v>3.799558288981923</v>
      </c>
      <c r="Q15" s="20">
        <v>212.29727975023374</v>
      </c>
      <c r="R15" s="20">
        <v>153.65405</v>
      </c>
      <c r="S15" s="22">
        <v>58.64322975023373</v>
      </c>
      <c r="T15" s="22">
        <v>239.85080967845596</v>
      </c>
      <c r="U15" s="66">
        <v>120</v>
      </c>
      <c r="V15" s="66" t="s">
        <v>27</v>
      </c>
      <c r="W15" s="66" t="s">
        <v>35</v>
      </c>
      <c r="X15" s="67">
        <v>0.27631578947368424</v>
      </c>
      <c r="Y15" s="68">
        <v>0.4276315789473684</v>
      </c>
      <c r="Z15" s="68">
        <v>0.5723684210526315</v>
      </c>
      <c r="AA15" s="68">
        <v>0.23684210526315788</v>
      </c>
      <c r="AB15" s="68">
        <v>0.5460526315789473</v>
      </c>
    </row>
    <row r="16" spans="1:28" ht="12.75">
      <c r="A16" s="17">
        <v>11</v>
      </c>
      <c r="B16" s="30">
        <v>176600</v>
      </c>
      <c r="C16" s="30">
        <v>149980</v>
      </c>
      <c r="D16" s="31">
        <f>('[1]SIPO_NK'!G45+'[1]SIPO_NK'!G47+'[1]SIPO_NK'!G49+'[1]SIPO_NK'!G51+'[1]SIPO_NK'!G53+'[1]SIPO_NK'!G55+'[1]SIPO_NK'!G57)/7</f>
        <v>44451.42857142857</v>
      </c>
      <c r="E16" s="31">
        <f>('[1]SIPO_NK'!H45+'[1]SIPO_NK'!H47+'[1]SIPO_NK'!H49+'[1]SIPO_NK'!H51+'[1]SIPO_NK'!H53+'[1]SIPO_NK'!H55+'[1]SIPO_NK'!H57)/7</f>
        <v>25.785714285714285</v>
      </c>
      <c r="F16" s="32">
        <f t="shared" si="0"/>
        <v>26620</v>
      </c>
      <c r="G16" s="17">
        <v>2</v>
      </c>
      <c r="H16" s="17">
        <v>43</v>
      </c>
      <c r="I16" s="17">
        <v>147</v>
      </c>
      <c r="J16" s="17">
        <v>441</v>
      </c>
      <c r="K16" s="17">
        <v>523</v>
      </c>
      <c r="L16" s="17">
        <v>7</v>
      </c>
      <c r="M16" s="20">
        <v>0.37045319459035614</v>
      </c>
      <c r="N16" s="20">
        <v>6.010518407212622</v>
      </c>
      <c r="O16" s="21">
        <v>7106633.285061825</v>
      </c>
      <c r="P16" s="20">
        <v>4.1135546925520465</v>
      </c>
      <c r="Q16" s="20">
        <v>266.9659385823375</v>
      </c>
      <c r="R16" s="20">
        <v>178.47248571428574</v>
      </c>
      <c r="S16" s="22">
        <v>88.49345286805178</v>
      </c>
      <c r="T16" s="22">
        <v>2355.695715347538</v>
      </c>
      <c r="U16" s="66" t="s">
        <v>29</v>
      </c>
      <c r="V16" s="66" t="s">
        <v>31</v>
      </c>
      <c r="W16" s="66" t="s">
        <v>40</v>
      </c>
      <c r="X16" s="67">
        <v>0.3688736027515047</v>
      </c>
      <c r="Y16" s="68">
        <v>0.35081685296646603</v>
      </c>
      <c r="Z16" s="68">
        <v>0.43250214961306965</v>
      </c>
      <c r="AA16" s="68">
        <v>0.2003439380911436</v>
      </c>
      <c r="AB16" s="68">
        <v>0.6302665520206363</v>
      </c>
    </row>
    <row r="17" spans="1:28" ht="12.75">
      <c r="A17" s="17">
        <v>12</v>
      </c>
      <c r="B17" s="30">
        <v>142000</v>
      </c>
      <c r="C17" s="30">
        <v>139100</v>
      </c>
      <c r="D17" s="20">
        <f>('[1]SIPO_NK'!G59+'[1]SIPO_NK'!G61)/2</f>
        <v>38850</v>
      </c>
      <c r="E17" s="20">
        <f>('[1]SIPO_NK'!H59+'[1]SIPO_NK'!H61)/2</f>
        <v>27.799999999999997</v>
      </c>
      <c r="F17" s="17">
        <f t="shared" si="0"/>
        <v>2900</v>
      </c>
      <c r="G17" s="32">
        <v>1</v>
      </c>
      <c r="H17" s="17">
        <v>4</v>
      </c>
      <c r="I17" s="17">
        <v>9</v>
      </c>
      <c r="J17" s="17">
        <v>17</v>
      </c>
      <c r="K17" s="17">
        <v>37</v>
      </c>
      <c r="L17" s="17">
        <v>0</v>
      </c>
      <c r="M17" s="20">
        <v>0.18846027348625366</v>
      </c>
      <c r="N17" s="20">
        <v>2.6724137931034484</v>
      </c>
      <c r="O17" s="21">
        <v>579430.2940848836</v>
      </c>
      <c r="P17" s="20">
        <v>3.52256747385347</v>
      </c>
      <c r="Q17" s="20">
        <v>199.80354968444263</v>
      </c>
      <c r="R17" s="20">
        <v>155.98275</v>
      </c>
      <c r="S17" s="22">
        <v>43.82079968444262</v>
      </c>
      <c r="T17" s="22">
        <v>127.0803190848836</v>
      </c>
      <c r="U17" s="66" t="s">
        <v>28</v>
      </c>
      <c r="V17" s="66" t="s">
        <v>27</v>
      </c>
      <c r="W17" s="66" t="s">
        <v>41</v>
      </c>
      <c r="X17" s="67">
        <v>0.25</v>
      </c>
      <c r="Y17" s="68">
        <v>0.4264705882352941</v>
      </c>
      <c r="Z17" s="68">
        <v>0.5147058823529411</v>
      </c>
      <c r="AA17" s="68">
        <v>0.22058823529411764</v>
      </c>
      <c r="AB17" s="68">
        <v>0.5147058823529411</v>
      </c>
    </row>
    <row r="18" spans="1:28" ht="12.75">
      <c r="A18" s="17">
        <v>13</v>
      </c>
      <c r="B18" s="30">
        <v>137005</v>
      </c>
      <c r="C18" s="30">
        <v>130800</v>
      </c>
      <c r="D18" s="20">
        <f>('[1]SIPO_NK'!G61+'[1]SIPO_NK'!G63+'[1]SIPO_NK'!G65)/3</f>
        <v>36510</v>
      </c>
      <c r="E18" s="20">
        <f>('[1]SIPO_NK'!H61+'[1]SIPO_NK'!H63+'[1]SIPO_NK'!H65)/3</f>
        <v>29.266666666666666</v>
      </c>
      <c r="F18" s="17">
        <f t="shared" si="0"/>
        <v>6205</v>
      </c>
      <c r="G18" s="17">
        <v>0</v>
      </c>
      <c r="H18" s="17">
        <v>11</v>
      </c>
      <c r="I18" s="17">
        <v>19</v>
      </c>
      <c r="J18" s="17">
        <v>90</v>
      </c>
      <c r="K18" s="17">
        <v>107</v>
      </c>
      <c r="L18" s="17">
        <v>3</v>
      </c>
      <c r="M18" s="20">
        <v>0.37187641610652633</v>
      </c>
      <c r="N18" s="20">
        <v>4.955680902497986</v>
      </c>
      <c r="O18" s="21">
        <v>1525504.0937952546</v>
      </c>
      <c r="P18" s="20">
        <v>4.612186952491166</v>
      </c>
      <c r="Q18" s="20">
        <v>245.8507806277606</v>
      </c>
      <c r="R18" s="20">
        <v>146.58765</v>
      </c>
      <c r="S18" s="22">
        <v>99.2631306277606</v>
      </c>
      <c r="T18" s="22">
        <v>615.9277255452546</v>
      </c>
      <c r="U18" s="66" t="s">
        <v>28</v>
      </c>
      <c r="V18" s="66" t="s">
        <v>30</v>
      </c>
      <c r="W18" s="66" t="s">
        <v>42</v>
      </c>
      <c r="X18" s="67">
        <v>0.2956521739130435</v>
      </c>
      <c r="Y18" s="68">
        <v>0.4217391304347826</v>
      </c>
      <c r="Z18" s="68">
        <v>0.6043478260869565</v>
      </c>
      <c r="AA18" s="68">
        <v>0.23478260869565218</v>
      </c>
      <c r="AB18" s="68">
        <v>0.5</v>
      </c>
    </row>
    <row r="19" spans="6:20" ht="12.75">
      <c r="F19" s="5"/>
      <c r="S19" s="34"/>
      <c r="T19" s="34"/>
    </row>
    <row r="20" spans="1:20" ht="15.75">
      <c r="A20" s="10" t="s">
        <v>21</v>
      </c>
      <c r="F20" s="5"/>
      <c r="S20" s="34"/>
      <c r="T20" s="34"/>
    </row>
    <row r="21" spans="1:28" ht="12.75">
      <c r="A21" s="17">
        <v>1</v>
      </c>
      <c r="B21" s="18">
        <v>276800</v>
      </c>
      <c r="C21" s="18">
        <v>274700</v>
      </c>
      <c r="D21" s="19">
        <v>34610</v>
      </c>
      <c r="E21" s="19">
        <v>22.3</v>
      </c>
      <c r="F21" s="17">
        <f t="shared" si="0"/>
        <v>2100</v>
      </c>
      <c r="G21" s="17">
        <v>0</v>
      </c>
      <c r="H21" s="17">
        <v>4</v>
      </c>
      <c r="I21" s="17">
        <v>5</v>
      </c>
      <c r="J21" s="17">
        <v>15</v>
      </c>
      <c r="K21" s="17">
        <v>9</v>
      </c>
      <c r="L21" s="17">
        <v>0</v>
      </c>
      <c r="M21" s="20">
        <v>0.22617129874910308</v>
      </c>
      <c r="N21" s="20">
        <v>2.857142857142857</v>
      </c>
      <c r="O21" s="21">
        <v>452439.71399131115</v>
      </c>
      <c r="P21" s="20">
        <v>4.263703238295316</v>
      </c>
      <c r="Q21" s="20">
        <v>215.4474828530053</v>
      </c>
      <c r="R21" s="20">
        <v>138.95915</v>
      </c>
      <c r="S21" s="22">
        <v>76.48833285300532</v>
      </c>
      <c r="T21" s="22">
        <v>160.6254989913112</v>
      </c>
      <c r="U21" s="66">
        <v>100</v>
      </c>
      <c r="V21" s="66" t="s">
        <v>33</v>
      </c>
      <c r="W21" s="66" t="s">
        <v>36</v>
      </c>
      <c r="X21" s="68">
        <v>0.6060606060606061</v>
      </c>
      <c r="Y21" s="68">
        <v>0.3333333333333333</v>
      </c>
      <c r="Z21" s="68">
        <v>0.6060606060606061</v>
      </c>
      <c r="AA21" s="68">
        <v>0.30303030303030304</v>
      </c>
      <c r="AB21" s="68">
        <v>0.45454545454545453</v>
      </c>
    </row>
    <row r="22" spans="1:28" ht="12.75">
      <c r="A22" s="17">
        <v>2</v>
      </c>
      <c r="B22" s="18">
        <v>272500</v>
      </c>
      <c r="C22" s="18">
        <v>269950</v>
      </c>
      <c r="D22" s="19">
        <v>34610</v>
      </c>
      <c r="E22" s="19">
        <v>22.3</v>
      </c>
      <c r="F22" s="17">
        <f t="shared" si="0"/>
        <v>2550</v>
      </c>
      <c r="G22" s="17">
        <v>0</v>
      </c>
      <c r="H22" s="17">
        <v>4</v>
      </c>
      <c r="I22" s="17">
        <v>24</v>
      </c>
      <c r="J22" s="17">
        <v>43</v>
      </c>
      <c r="K22" s="17">
        <v>38</v>
      </c>
      <c r="L22" s="17">
        <v>0</v>
      </c>
      <c r="M22" s="20">
        <v>0.5510153699916875</v>
      </c>
      <c r="N22" s="20">
        <v>6.96078431372549</v>
      </c>
      <c r="O22" s="21">
        <v>733762.8522891835</v>
      </c>
      <c r="P22" s="20">
        <v>5.694571965356062</v>
      </c>
      <c r="Q22" s="20">
        <v>287.750138152621</v>
      </c>
      <c r="R22" s="20">
        <v>138.95915</v>
      </c>
      <c r="S22" s="22">
        <v>148.790988152621</v>
      </c>
      <c r="T22" s="22">
        <v>379.4170197891836</v>
      </c>
      <c r="U22" s="66">
        <v>100</v>
      </c>
      <c r="V22" s="66" t="s">
        <v>33</v>
      </c>
      <c r="W22" s="66" t="s">
        <v>36</v>
      </c>
      <c r="X22" s="68">
        <v>0.48623853211009177</v>
      </c>
      <c r="Y22" s="68">
        <v>0.28440366972477066</v>
      </c>
      <c r="Z22" s="68">
        <v>0.43119266055045874</v>
      </c>
      <c r="AA22" s="68">
        <v>0.22935779816513763</v>
      </c>
      <c r="AB22" s="68">
        <v>0.5596330275229358</v>
      </c>
    </row>
    <row r="23" spans="1:28" ht="12.75">
      <c r="A23" s="17">
        <v>3</v>
      </c>
      <c r="B23" s="18">
        <v>268300</v>
      </c>
      <c r="C23" s="18">
        <v>265100</v>
      </c>
      <c r="D23" s="35">
        <v>41140</v>
      </c>
      <c r="E23" s="35">
        <v>20.9</v>
      </c>
      <c r="F23" s="17">
        <f t="shared" si="0"/>
        <v>3200</v>
      </c>
      <c r="G23" s="17">
        <v>2</v>
      </c>
      <c r="H23" s="17">
        <v>7</v>
      </c>
      <c r="I23" s="17">
        <v>18</v>
      </c>
      <c r="J23" s="17">
        <v>24</v>
      </c>
      <c r="K23" s="17">
        <v>24</v>
      </c>
      <c r="L23" s="17">
        <v>0</v>
      </c>
      <c r="M23" s="20">
        <v>0.26534020151703835</v>
      </c>
      <c r="N23" s="20">
        <v>3.984375</v>
      </c>
      <c r="O23" s="21">
        <v>1026832.7740336414</v>
      </c>
      <c r="P23" s="20">
        <v>5.3423532389487445</v>
      </c>
      <c r="Q23" s="20">
        <v>320.8852418855129</v>
      </c>
      <c r="R23" s="20">
        <v>165.1771</v>
      </c>
      <c r="S23" s="22">
        <v>155.70814188551293</v>
      </c>
      <c r="T23" s="22">
        <v>498.26605403364135</v>
      </c>
      <c r="U23" s="66">
        <v>120</v>
      </c>
      <c r="V23" s="66" t="s">
        <v>27</v>
      </c>
      <c r="W23" s="66" t="s">
        <v>36</v>
      </c>
      <c r="X23" s="68">
        <v>0.4533333333333333</v>
      </c>
      <c r="Y23" s="68">
        <v>0.36</v>
      </c>
      <c r="Z23" s="68">
        <v>0.4533333333333333</v>
      </c>
      <c r="AA23" s="68">
        <v>0.2</v>
      </c>
      <c r="AB23" s="68">
        <v>0.72</v>
      </c>
    </row>
    <row r="24" spans="1:28" ht="12.75">
      <c r="A24" s="17">
        <v>4</v>
      </c>
      <c r="B24" s="18">
        <v>263350</v>
      </c>
      <c r="C24" s="18">
        <v>261160</v>
      </c>
      <c r="D24" s="35">
        <v>41140</v>
      </c>
      <c r="E24" s="35">
        <v>20.9</v>
      </c>
      <c r="F24" s="17">
        <f t="shared" si="0"/>
        <v>2190</v>
      </c>
      <c r="G24" s="17">
        <v>3</v>
      </c>
      <c r="H24" s="17">
        <v>3</v>
      </c>
      <c r="I24" s="17">
        <v>10</v>
      </c>
      <c r="J24" s="17">
        <v>18</v>
      </c>
      <c r="K24" s="17">
        <v>11</v>
      </c>
      <c r="L24" s="17">
        <v>0</v>
      </c>
      <c r="M24" s="20">
        <v>0.2584744733194894</v>
      </c>
      <c r="N24" s="20">
        <v>3.8812785388127855</v>
      </c>
      <c r="O24" s="21">
        <v>677823.799710371</v>
      </c>
      <c r="P24" s="20">
        <v>5.152945577457448</v>
      </c>
      <c r="Q24" s="20">
        <v>309.5085843426351</v>
      </c>
      <c r="R24" s="20">
        <v>165.1771</v>
      </c>
      <c r="S24" s="22">
        <v>144.33148434263512</v>
      </c>
      <c r="T24" s="22">
        <v>316.0859507103709</v>
      </c>
      <c r="U24" s="66">
        <v>120</v>
      </c>
      <c r="V24" s="66" t="s">
        <v>27</v>
      </c>
      <c r="W24" s="66" t="s">
        <v>36</v>
      </c>
      <c r="X24" s="68">
        <v>0.4222222222222222</v>
      </c>
      <c r="Y24" s="68">
        <v>0.3333333333333333</v>
      </c>
      <c r="Z24" s="68">
        <v>0.6222222222222222</v>
      </c>
      <c r="AA24" s="68">
        <v>0.1111111111111111</v>
      </c>
      <c r="AB24" s="68">
        <v>0.7333333333333333</v>
      </c>
    </row>
    <row r="25" spans="1:28" ht="12.75">
      <c r="A25" s="17">
        <v>5</v>
      </c>
      <c r="B25" s="36">
        <v>259000</v>
      </c>
      <c r="C25" s="36">
        <v>258490</v>
      </c>
      <c r="D25" s="35">
        <v>40180</v>
      </c>
      <c r="E25" s="35">
        <v>21.3</v>
      </c>
      <c r="F25" s="17">
        <f t="shared" si="0"/>
        <v>510</v>
      </c>
      <c r="G25" s="17">
        <v>1</v>
      </c>
      <c r="H25" s="17">
        <v>3</v>
      </c>
      <c r="I25" s="17">
        <v>0</v>
      </c>
      <c r="J25" s="17">
        <v>4</v>
      </c>
      <c r="K25" s="17">
        <v>9</v>
      </c>
      <c r="L25" s="17">
        <v>0</v>
      </c>
      <c r="M25" s="20">
        <v>0.2673973030575411</v>
      </c>
      <c r="N25" s="20">
        <v>3.9215686274509802</v>
      </c>
      <c r="O25" s="21">
        <v>361611.2565445026</v>
      </c>
      <c r="P25" s="20">
        <v>12.086734344406075</v>
      </c>
      <c r="Q25" s="20">
        <v>709.0416794990248</v>
      </c>
      <c r="R25" s="20">
        <v>161.3227</v>
      </c>
      <c r="S25" s="22">
        <v>547.7189794990247</v>
      </c>
      <c r="T25" s="22">
        <v>279.33667954450266</v>
      </c>
      <c r="U25" s="66">
        <v>120</v>
      </c>
      <c r="V25" s="66" t="s">
        <v>27</v>
      </c>
      <c r="W25" s="66" t="s">
        <v>36</v>
      </c>
      <c r="X25" s="68">
        <v>0.5294117647058824</v>
      </c>
      <c r="Y25" s="68">
        <v>0.4117647058823529</v>
      </c>
      <c r="Z25" s="68">
        <v>0.5882352941176471</v>
      </c>
      <c r="AA25" s="68">
        <v>0.11764705882352941</v>
      </c>
      <c r="AB25" s="68">
        <v>0.47058823529411764</v>
      </c>
    </row>
    <row r="26" spans="1:28" ht="12.75">
      <c r="A26" s="17">
        <v>6</v>
      </c>
      <c r="B26" s="36">
        <v>255850</v>
      </c>
      <c r="C26" s="36">
        <v>253430</v>
      </c>
      <c r="D26" s="35">
        <v>40180</v>
      </c>
      <c r="E26" s="35">
        <v>21.3</v>
      </c>
      <c r="F26" s="17">
        <f t="shared" si="0"/>
        <v>2420</v>
      </c>
      <c r="G26" s="17">
        <v>1</v>
      </c>
      <c r="H26" s="17">
        <v>5</v>
      </c>
      <c r="I26" s="17">
        <v>12</v>
      </c>
      <c r="J26" s="17">
        <v>8</v>
      </c>
      <c r="K26" s="17">
        <v>14</v>
      </c>
      <c r="L26" s="17">
        <v>0</v>
      </c>
      <c r="M26" s="20">
        <v>0.18314505364374972</v>
      </c>
      <c r="N26" s="20">
        <v>2.6859504132231407</v>
      </c>
      <c r="O26" s="21">
        <v>647555.1826890943</v>
      </c>
      <c r="P26" s="20">
        <v>4.56140494888009</v>
      </c>
      <c r="Q26" s="20">
        <v>267.58478623516294</v>
      </c>
      <c r="R26" s="20">
        <v>161.3227</v>
      </c>
      <c r="S26" s="22">
        <v>106.26208623516294</v>
      </c>
      <c r="T26" s="22">
        <v>257.15424868909435</v>
      </c>
      <c r="U26" s="66">
        <v>120</v>
      </c>
      <c r="V26" s="66" t="s">
        <v>27</v>
      </c>
      <c r="W26" s="66" t="s">
        <v>36</v>
      </c>
      <c r="X26" s="68">
        <v>0.55</v>
      </c>
      <c r="Y26" s="68">
        <v>0.6</v>
      </c>
      <c r="Z26" s="68">
        <v>0.675</v>
      </c>
      <c r="AA26" s="68">
        <v>0.225</v>
      </c>
      <c r="AB26" s="68">
        <v>0.55</v>
      </c>
    </row>
    <row r="27" spans="1:28" ht="12.75">
      <c r="A27" s="17">
        <v>7</v>
      </c>
      <c r="B27" s="36">
        <v>243000</v>
      </c>
      <c r="C27" s="36">
        <v>241850</v>
      </c>
      <c r="D27" s="35">
        <v>44740</v>
      </c>
      <c r="E27" s="35">
        <v>19.4</v>
      </c>
      <c r="F27" s="17">
        <f t="shared" si="0"/>
        <v>1150</v>
      </c>
      <c r="G27" s="17">
        <v>0</v>
      </c>
      <c r="H27" s="17">
        <v>5</v>
      </c>
      <c r="I27" s="17">
        <v>1</v>
      </c>
      <c r="J27" s="17">
        <v>5</v>
      </c>
      <c r="K27" s="17">
        <v>8</v>
      </c>
      <c r="L27" s="17">
        <v>0</v>
      </c>
      <c r="M27" s="20">
        <v>0.1464353768700796</v>
      </c>
      <c r="N27" s="20">
        <v>2.3913043478260874</v>
      </c>
      <c r="O27" s="21">
        <v>460004.76216999</v>
      </c>
      <c r="P27" s="20">
        <v>6.1237246100358025</v>
      </c>
      <c r="Q27" s="20">
        <v>400.0041410173826</v>
      </c>
      <c r="R27" s="20">
        <v>179.6311</v>
      </c>
      <c r="S27" s="22">
        <v>220.3730410173826</v>
      </c>
      <c r="T27" s="22">
        <v>253.42899716999</v>
      </c>
      <c r="U27" s="66" t="s">
        <v>29</v>
      </c>
      <c r="V27" s="66" t="s">
        <v>27</v>
      </c>
      <c r="W27" s="66" t="s">
        <v>35</v>
      </c>
      <c r="X27" s="68">
        <v>0.5789473684210527</v>
      </c>
      <c r="Y27" s="68">
        <v>0.47368421052631576</v>
      </c>
      <c r="Z27" s="68">
        <v>0.5789473684210527</v>
      </c>
      <c r="AA27" s="68">
        <v>0.21052631578947367</v>
      </c>
      <c r="AB27" s="68">
        <v>0.3684210526315789</v>
      </c>
    </row>
    <row r="28" spans="1:28" ht="12.75">
      <c r="A28" s="17">
        <v>8</v>
      </c>
      <c r="B28" s="36">
        <v>239800</v>
      </c>
      <c r="C28" s="36">
        <v>236400</v>
      </c>
      <c r="D28" s="20">
        <f>('[1]SIPO_NK'!G118+'[1]SIPO_NK'!G119)/2</f>
        <v>53760</v>
      </c>
      <c r="E28" s="20">
        <f>('[1]SIPO_NK'!H118+'[1]SIPO_NK'!H119)/2</f>
        <v>18.4</v>
      </c>
      <c r="F28" s="17">
        <f t="shared" si="0"/>
        <v>3400</v>
      </c>
      <c r="G28" s="17">
        <v>0</v>
      </c>
      <c r="H28" s="17">
        <v>8</v>
      </c>
      <c r="I28" s="17">
        <v>14</v>
      </c>
      <c r="J28" s="17">
        <v>30</v>
      </c>
      <c r="K28" s="17">
        <v>29</v>
      </c>
      <c r="L28" s="17">
        <v>0</v>
      </c>
      <c r="M28" s="20">
        <v>0.1948553393960324</v>
      </c>
      <c r="N28" s="20">
        <v>3.823529411764706</v>
      </c>
      <c r="O28" s="21">
        <v>936842.1939400691</v>
      </c>
      <c r="P28" s="20">
        <v>3.510551993475303</v>
      </c>
      <c r="Q28" s="20">
        <v>275.54182174707915</v>
      </c>
      <c r="R28" s="20">
        <v>215.8464</v>
      </c>
      <c r="S28" s="22">
        <v>59.695421747079166</v>
      </c>
      <c r="T28" s="22">
        <v>202.96443394006917</v>
      </c>
      <c r="U28" s="66" t="s">
        <v>28</v>
      </c>
      <c r="V28" s="66" t="s">
        <v>34</v>
      </c>
      <c r="W28" s="66" t="s">
        <v>35</v>
      </c>
      <c r="X28" s="68">
        <v>0.41975308641975306</v>
      </c>
      <c r="Y28" s="68">
        <v>0.30864197530864196</v>
      </c>
      <c r="Z28" s="68">
        <v>0.48148148148148145</v>
      </c>
      <c r="AA28" s="68">
        <v>0.16049382716049382</v>
      </c>
      <c r="AB28" s="68">
        <v>0.5185185185185185</v>
      </c>
    </row>
    <row r="29" spans="1:28" ht="12.75">
      <c r="A29" s="17">
        <v>9</v>
      </c>
      <c r="B29" s="36">
        <v>232420</v>
      </c>
      <c r="C29" s="36">
        <v>229130</v>
      </c>
      <c r="D29" s="20">
        <f>('[1]SIPO_NK'!G120+'[1]SIPO_NK'!G121)/2</f>
        <v>60280</v>
      </c>
      <c r="E29" s="20">
        <f>('[1]SIPO_NK'!H120+'[1]SIPO_NK'!H121)/2</f>
        <v>17.700000000000003</v>
      </c>
      <c r="F29" s="17">
        <f t="shared" si="0"/>
        <v>3290</v>
      </c>
      <c r="G29" s="17">
        <v>3</v>
      </c>
      <c r="H29" s="17">
        <v>5</v>
      </c>
      <c r="I29" s="17">
        <v>30</v>
      </c>
      <c r="J29" s="17">
        <v>18</v>
      </c>
      <c r="K29" s="17">
        <v>38</v>
      </c>
      <c r="L29" s="17">
        <v>1</v>
      </c>
      <c r="M29" s="20">
        <v>0.19685790470414136</v>
      </c>
      <c r="N29" s="20">
        <v>4.331306990881459</v>
      </c>
      <c r="O29" s="21">
        <v>1013818.2577698564</v>
      </c>
      <c r="P29" s="20">
        <v>3.5013708416732805</v>
      </c>
      <c r="Q29" s="20">
        <v>308.1514461306554</v>
      </c>
      <c r="R29" s="20">
        <v>242.0242</v>
      </c>
      <c r="S29" s="22">
        <v>66.12724613065541</v>
      </c>
      <c r="T29" s="22">
        <v>217.55863976985628</v>
      </c>
      <c r="U29" s="66" t="s">
        <v>28</v>
      </c>
      <c r="V29" s="66" t="s">
        <v>34</v>
      </c>
      <c r="W29" s="66" t="s">
        <v>37</v>
      </c>
      <c r="X29" s="68">
        <v>0.28421052631578947</v>
      </c>
      <c r="Y29" s="68">
        <v>0.3263157894736842</v>
      </c>
      <c r="Z29" s="68">
        <v>0.35789473684210527</v>
      </c>
      <c r="AA29" s="68">
        <v>0.1368421052631579</v>
      </c>
      <c r="AB29" s="68">
        <v>0.6736842105263158</v>
      </c>
    </row>
    <row r="30" spans="1:28" ht="12.75">
      <c r="A30" s="17">
        <v>10</v>
      </c>
      <c r="B30" s="36">
        <v>225800</v>
      </c>
      <c r="C30" s="36">
        <v>223000</v>
      </c>
      <c r="D30" s="20">
        <f>('[1]SIPO_NK'!G121+'[1]SIPO_NK'!G122)/2</f>
        <v>53310</v>
      </c>
      <c r="E30" s="20">
        <f>('[1]SIPO_NK'!H121+'[1]SIPO_NK'!H122)/2</f>
        <v>17.75</v>
      </c>
      <c r="F30" s="17">
        <f t="shared" si="0"/>
        <v>2800</v>
      </c>
      <c r="G30" s="17">
        <v>1</v>
      </c>
      <c r="H30" s="17">
        <v>6</v>
      </c>
      <c r="I30" s="17">
        <v>17</v>
      </c>
      <c r="J30" s="17">
        <v>30</v>
      </c>
      <c r="K30" s="17">
        <v>32</v>
      </c>
      <c r="L30" s="17">
        <v>2</v>
      </c>
      <c r="M30" s="20">
        <v>0.25696173582791787</v>
      </c>
      <c r="N30" s="20">
        <v>5</v>
      </c>
      <c r="O30" s="21">
        <v>884286.4542720285</v>
      </c>
      <c r="P30" s="20">
        <v>4.057638968908128</v>
      </c>
      <c r="Q30" s="20">
        <v>315.81659081143874</v>
      </c>
      <c r="R30" s="20">
        <v>214.03965</v>
      </c>
      <c r="S30" s="22">
        <v>101.77694081143875</v>
      </c>
      <c r="T30" s="22">
        <v>284.9754342720285</v>
      </c>
      <c r="U30" s="66" t="s">
        <v>28</v>
      </c>
      <c r="V30" s="66" t="s">
        <v>32</v>
      </c>
      <c r="W30" s="66" t="s">
        <v>36</v>
      </c>
      <c r="X30" s="68">
        <v>0.2727272727272727</v>
      </c>
      <c r="Y30" s="68">
        <v>0.38636363636363635</v>
      </c>
      <c r="Z30" s="68">
        <v>0.5227272727272727</v>
      </c>
      <c r="AA30" s="68">
        <v>0.20454545454545456</v>
      </c>
      <c r="AB30" s="68">
        <v>0.5681818181818182</v>
      </c>
    </row>
    <row r="31" spans="1:28" ht="12.75">
      <c r="A31" s="17">
        <v>11</v>
      </c>
      <c r="B31" s="36">
        <v>219500</v>
      </c>
      <c r="C31" s="36">
        <v>215880</v>
      </c>
      <c r="D31" s="20">
        <f>('[1]SIPO_NK'!G123+'[1]SIPO_NK'!G124+'[1]SIPO_NK'!G125)/3</f>
        <v>48296.666666666664</v>
      </c>
      <c r="E31" s="20">
        <f>('[1]SIPO_NK'!H123+'[1]SIPO_NK'!H124+'[1]SIPO_NK'!H125)/3</f>
        <v>18.3</v>
      </c>
      <c r="F31" s="17">
        <f t="shared" si="0"/>
        <v>3620</v>
      </c>
      <c r="G31" s="17">
        <v>0</v>
      </c>
      <c r="H31" s="17">
        <v>10</v>
      </c>
      <c r="I31" s="17">
        <v>24</v>
      </c>
      <c r="J31" s="17">
        <v>28</v>
      </c>
      <c r="K31" s="17">
        <v>69</v>
      </c>
      <c r="L31" s="17">
        <v>3</v>
      </c>
      <c r="M31" s="20">
        <v>0.2546447768827799</v>
      </c>
      <c r="N31" s="20">
        <v>4.488950276243094</v>
      </c>
      <c r="O31" s="21">
        <v>1192929.7371059374</v>
      </c>
      <c r="P31" s="20">
        <v>4.673435796033457</v>
      </c>
      <c r="Q31" s="20">
        <v>329.53860141047994</v>
      </c>
      <c r="R31" s="20">
        <v>193.91111666666663</v>
      </c>
      <c r="S31" s="22">
        <v>135.6274847438133</v>
      </c>
      <c r="T31" s="22">
        <v>490.9714947726042</v>
      </c>
      <c r="U31" s="66" t="s">
        <v>28</v>
      </c>
      <c r="V31" s="66" t="s">
        <v>31</v>
      </c>
      <c r="W31" s="66" t="s">
        <v>44</v>
      </c>
      <c r="X31" s="68">
        <v>0.30597014925373134</v>
      </c>
      <c r="Y31" s="68">
        <v>0.26119402985074625</v>
      </c>
      <c r="Z31" s="68">
        <v>0.44029850746268656</v>
      </c>
      <c r="AA31" s="68">
        <v>0.13432835820895522</v>
      </c>
      <c r="AB31" s="68">
        <v>0.5970149253731343</v>
      </c>
    </row>
    <row r="32" spans="1:28" ht="12.75">
      <c r="A32" s="17">
        <v>12</v>
      </c>
      <c r="B32" s="36">
        <v>210650</v>
      </c>
      <c r="C32" s="36">
        <v>204400</v>
      </c>
      <c r="D32" s="20">
        <f>('[1]SIPO_NK'!G126+'[1]SIPO_NK'!G127+'[1]SIPO_NK'!G128)/3</f>
        <v>44383.333333333336</v>
      </c>
      <c r="E32" s="20">
        <f>('[1]SIPO_NK'!H126+'[1]SIPO_NK'!H127+'[1]SIPO_NK'!H128)/3</f>
        <v>24.600000000000005</v>
      </c>
      <c r="F32" s="17">
        <f t="shared" si="0"/>
        <v>6250</v>
      </c>
      <c r="G32" s="17">
        <v>1</v>
      </c>
      <c r="H32" s="17">
        <v>7</v>
      </c>
      <c r="I32" s="17">
        <v>38</v>
      </c>
      <c r="J32" s="17">
        <v>48</v>
      </c>
      <c r="K32" s="17">
        <v>56</v>
      </c>
      <c r="L32" s="17">
        <v>2</v>
      </c>
      <c r="M32" s="20">
        <v>0.23703825636963152</v>
      </c>
      <c r="N32" s="20">
        <v>3.84</v>
      </c>
      <c r="O32" s="21">
        <v>1221118.78968475</v>
      </c>
      <c r="P32" s="20">
        <v>3.0151236325736237</v>
      </c>
      <c r="Q32" s="20">
        <v>195.37900634955997</v>
      </c>
      <c r="R32" s="20">
        <v>178.19908333333333</v>
      </c>
      <c r="S32" s="22">
        <v>17.17992301622664</v>
      </c>
      <c r="T32" s="22">
        <v>107.3745188514165</v>
      </c>
      <c r="U32" s="66" t="s">
        <v>28</v>
      </c>
      <c r="V32" s="66" t="s">
        <v>31</v>
      </c>
      <c r="W32" s="66" t="s">
        <v>36</v>
      </c>
      <c r="X32" s="68">
        <v>0.3223684210526316</v>
      </c>
      <c r="Y32" s="68">
        <v>0.3157894736842105</v>
      </c>
      <c r="Z32" s="68">
        <v>0.40789473684210525</v>
      </c>
      <c r="AA32" s="68">
        <v>0.14473684210526316</v>
      </c>
      <c r="AB32" s="68">
        <v>0.631578947368421</v>
      </c>
    </row>
    <row r="33" spans="1:28" ht="12.75">
      <c r="A33" s="17">
        <v>13</v>
      </c>
      <c r="B33" s="36">
        <v>195730</v>
      </c>
      <c r="C33" s="36">
        <v>194120</v>
      </c>
      <c r="D33" s="20">
        <f>'[1]SIPO_NK'!G129</f>
        <v>38960</v>
      </c>
      <c r="E33" s="20">
        <f>'[1]SIPO_NK'!H129</f>
        <v>27.1</v>
      </c>
      <c r="F33" s="17">
        <f t="shared" si="0"/>
        <v>1610</v>
      </c>
      <c r="G33" s="17">
        <v>1</v>
      </c>
      <c r="H33" s="17">
        <v>3</v>
      </c>
      <c r="I33" s="17">
        <v>2</v>
      </c>
      <c r="J33" s="17">
        <v>9</v>
      </c>
      <c r="K33" s="17">
        <v>26</v>
      </c>
      <c r="L33" s="17">
        <v>1</v>
      </c>
      <c r="M33" s="20">
        <v>0.1747118259464882</v>
      </c>
      <c r="N33" s="20">
        <v>2.484472049689441</v>
      </c>
      <c r="O33" s="21">
        <v>405342.639523226</v>
      </c>
      <c r="P33" s="20">
        <v>4.426134542816999</v>
      </c>
      <c r="Q33" s="20">
        <v>251.76561461069937</v>
      </c>
      <c r="R33" s="20">
        <v>156.4244</v>
      </c>
      <c r="S33" s="22">
        <v>95.34121461069938</v>
      </c>
      <c r="T33" s="22">
        <v>153.499355523226</v>
      </c>
      <c r="U33" s="66">
        <v>120</v>
      </c>
      <c r="V33" s="66" t="s">
        <v>27</v>
      </c>
      <c r="W33" s="66" t="s">
        <v>35</v>
      </c>
      <c r="X33" s="68">
        <v>0.16666666666666666</v>
      </c>
      <c r="Y33" s="68">
        <v>0.38095238095238093</v>
      </c>
      <c r="Z33" s="68">
        <v>0.5952380952380952</v>
      </c>
      <c r="AA33" s="68">
        <v>0.16666666666666666</v>
      </c>
      <c r="AB33" s="68">
        <v>0.4523809523809524</v>
      </c>
    </row>
    <row r="34" spans="1:28" ht="12.75">
      <c r="A34" s="17">
        <v>14</v>
      </c>
      <c r="B34" s="36">
        <v>180800</v>
      </c>
      <c r="C34" s="36">
        <v>177800</v>
      </c>
      <c r="D34" s="35">
        <v>38250</v>
      </c>
      <c r="E34" s="35">
        <v>28</v>
      </c>
      <c r="F34" s="17">
        <f t="shared" si="0"/>
        <v>3000</v>
      </c>
      <c r="G34" s="17">
        <v>0</v>
      </c>
      <c r="H34" s="17">
        <v>8</v>
      </c>
      <c r="I34" s="17">
        <v>9</v>
      </c>
      <c r="J34" s="17">
        <v>49</v>
      </c>
      <c r="K34" s="17">
        <v>73</v>
      </c>
      <c r="L34" s="17">
        <v>2</v>
      </c>
      <c r="M34" s="20">
        <v>0.4058853373921867</v>
      </c>
      <c r="N34" s="20">
        <v>5.666666666666667</v>
      </c>
      <c r="O34" s="21">
        <v>994013.7364932606</v>
      </c>
      <c r="P34" s="20">
        <v>5.933170600132872</v>
      </c>
      <c r="Q34" s="20">
        <v>331.3379121644202</v>
      </c>
      <c r="R34" s="20">
        <v>153.57375</v>
      </c>
      <c r="S34" s="22">
        <v>177.76416216442018</v>
      </c>
      <c r="T34" s="22">
        <v>533.2924864932606</v>
      </c>
      <c r="U34" s="66">
        <v>120</v>
      </c>
      <c r="V34" s="66" t="s">
        <v>27</v>
      </c>
      <c r="W34" s="66" t="s">
        <v>35</v>
      </c>
      <c r="X34" s="68">
        <v>0.5177304964539007</v>
      </c>
      <c r="Y34" s="68">
        <v>0.28368794326241137</v>
      </c>
      <c r="Z34" s="68">
        <v>0.7375886524822695</v>
      </c>
      <c r="AA34" s="68">
        <v>0.41843971631205673</v>
      </c>
      <c r="AB34" s="68">
        <v>0.3191489361702128</v>
      </c>
    </row>
    <row r="35" spans="1:28" ht="12.75">
      <c r="A35" s="17">
        <v>15</v>
      </c>
      <c r="B35" s="36">
        <v>172850</v>
      </c>
      <c r="C35" s="36">
        <v>160020</v>
      </c>
      <c r="D35" s="20">
        <f>(SUM('[1]SIPO_NK'!G132:G136))/5</f>
        <v>46568</v>
      </c>
      <c r="E35" s="20">
        <f>(SUM('[1]SIPO_NK'!H132:H136))/5</f>
        <v>25</v>
      </c>
      <c r="F35" s="17">
        <f t="shared" si="0"/>
        <v>12830</v>
      </c>
      <c r="G35" s="17">
        <v>3</v>
      </c>
      <c r="H35" s="17">
        <v>30</v>
      </c>
      <c r="I35" s="17">
        <v>80</v>
      </c>
      <c r="J35" s="17">
        <v>211</v>
      </c>
      <c r="K35" s="17">
        <v>272</v>
      </c>
      <c r="L35" s="17">
        <v>1</v>
      </c>
      <c r="M35" s="20">
        <v>0.37257718968924464</v>
      </c>
      <c r="N35" s="20">
        <v>6.332813717848792</v>
      </c>
      <c r="O35" s="21">
        <v>4450423.185641083</v>
      </c>
      <c r="P35" s="20">
        <v>5.101926656720031</v>
      </c>
      <c r="Q35" s="20">
        <v>346.8763200032021</v>
      </c>
      <c r="R35" s="20">
        <v>186.97052</v>
      </c>
      <c r="S35" s="22">
        <v>159.90580000320213</v>
      </c>
      <c r="T35" s="22">
        <v>2051.591414041083</v>
      </c>
      <c r="U35" s="66" t="s">
        <v>29</v>
      </c>
      <c r="V35" s="66" t="s">
        <v>34</v>
      </c>
      <c r="W35" s="66" t="s">
        <v>43</v>
      </c>
      <c r="X35" s="68">
        <v>0.38023450586264657</v>
      </c>
      <c r="Y35" s="68">
        <v>0.304857621440536</v>
      </c>
      <c r="Z35" s="68">
        <v>0.4338358458961474</v>
      </c>
      <c r="AA35" s="68">
        <v>0.22278056951423786</v>
      </c>
      <c r="AB35" s="68">
        <v>0.6180904522613065</v>
      </c>
    </row>
    <row r="36" spans="1:28" ht="12.75">
      <c r="A36" s="17">
        <v>16</v>
      </c>
      <c r="B36" s="36">
        <v>157200</v>
      </c>
      <c r="C36" s="36">
        <v>154950</v>
      </c>
      <c r="D36" s="35">
        <v>44230</v>
      </c>
      <c r="E36" s="35">
        <v>26.1</v>
      </c>
      <c r="F36" s="17">
        <f t="shared" si="0"/>
        <v>2250</v>
      </c>
      <c r="G36" s="17">
        <v>2</v>
      </c>
      <c r="H36" s="17">
        <v>5</v>
      </c>
      <c r="I36" s="17">
        <v>12</v>
      </c>
      <c r="J36" s="17">
        <v>56</v>
      </c>
      <c r="K36" s="17">
        <v>76</v>
      </c>
      <c r="L36" s="17">
        <v>0</v>
      </c>
      <c r="M36" s="20">
        <v>0.5161892432355981</v>
      </c>
      <c r="N36" s="20">
        <v>8.333333333333334</v>
      </c>
      <c r="O36" s="21">
        <v>955332.9968252201</v>
      </c>
      <c r="P36" s="20">
        <v>6.575101555589418</v>
      </c>
      <c r="Q36" s="20">
        <v>424.59244303343115</v>
      </c>
      <c r="R36" s="20">
        <v>177.58345</v>
      </c>
      <c r="S36" s="22">
        <v>247.00899303343115</v>
      </c>
      <c r="T36" s="22">
        <v>555.7702343252201</v>
      </c>
      <c r="U36" s="66" t="s">
        <v>28</v>
      </c>
      <c r="V36" s="66" t="s">
        <v>27</v>
      </c>
      <c r="W36" s="66" t="s">
        <v>35</v>
      </c>
      <c r="X36" s="68">
        <v>0.45695364238410596</v>
      </c>
      <c r="Y36" s="68">
        <v>0.25165562913907286</v>
      </c>
      <c r="Z36" s="68">
        <v>0.40397350993377484</v>
      </c>
      <c r="AA36" s="68">
        <v>0.2847682119205298</v>
      </c>
      <c r="AB36" s="68">
        <v>0.6423841059602649</v>
      </c>
    </row>
    <row r="37" spans="1:28" ht="12.75">
      <c r="A37" s="17">
        <v>17</v>
      </c>
      <c r="B37" s="18">
        <v>153430</v>
      </c>
      <c r="C37" s="18">
        <v>151800</v>
      </c>
      <c r="D37" s="35">
        <v>40080</v>
      </c>
      <c r="E37" s="35">
        <v>27.1</v>
      </c>
      <c r="F37" s="17">
        <f t="shared" si="0"/>
        <v>1630</v>
      </c>
      <c r="G37" s="17">
        <v>1</v>
      </c>
      <c r="H37" s="17">
        <v>6</v>
      </c>
      <c r="I37" s="17">
        <v>10</v>
      </c>
      <c r="J37" s="17">
        <v>30</v>
      </c>
      <c r="K37" s="17">
        <v>19</v>
      </c>
      <c r="L37" s="17">
        <v>1</v>
      </c>
      <c r="M37" s="20">
        <v>0.5032375789642666</v>
      </c>
      <c r="N37" s="20">
        <v>7.361963190184049</v>
      </c>
      <c r="O37" s="21">
        <v>823726.6138464967</v>
      </c>
      <c r="P37" s="20">
        <v>8.63604556001134</v>
      </c>
      <c r="Q37" s="20">
        <v>505.3537508260716</v>
      </c>
      <c r="R37" s="20">
        <v>160.9212</v>
      </c>
      <c r="S37" s="22">
        <v>344.4325508260716</v>
      </c>
      <c r="T37" s="22">
        <v>561.4250578464967</v>
      </c>
      <c r="U37" s="66" t="s">
        <v>28</v>
      </c>
      <c r="V37" s="66" t="s">
        <v>27</v>
      </c>
      <c r="W37" s="66" t="s">
        <v>36</v>
      </c>
      <c r="X37" s="68">
        <v>0.31343283582089554</v>
      </c>
      <c r="Y37" s="68">
        <v>0.31343283582089554</v>
      </c>
      <c r="Z37" s="68">
        <v>0.3283582089552239</v>
      </c>
      <c r="AA37" s="68">
        <v>0.1791044776119403</v>
      </c>
      <c r="AB37" s="68">
        <v>0.6865671641791045</v>
      </c>
    </row>
    <row r="38" spans="1:28" ht="12.75">
      <c r="A38" s="17">
        <v>18</v>
      </c>
      <c r="B38" s="18">
        <v>144100</v>
      </c>
      <c r="C38" s="18">
        <v>141600</v>
      </c>
      <c r="D38" s="35">
        <v>38920</v>
      </c>
      <c r="E38" s="35">
        <v>27.7</v>
      </c>
      <c r="F38" s="17">
        <f t="shared" si="0"/>
        <v>2500</v>
      </c>
      <c r="G38" s="17">
        <v>0</v>
      </c>
      <c r="H38" s="17">
        <v>5</v>
      </c>
      <c r="I38" s="17">
        <v>5</v>
      </c>
      <c r="J38" s="17">
        <v>23</v>
      </c>
      <c r="K38" s="17">
        <v>20</v>
      </c>
      <c r="L38" s="17">
        <v>0</v>
      </c>
      <c r="M38" s="20">
        <v>0.2322994833096341</v>
      </c>
      <c r="N38" s="20">
        <v>3.3</v>
      </c>
      <c r="O38" s="21">
        <v>575217.5281274368</v>
      </c>
      <c r="P38" s="20">
        <v>4.049173774989348</v>
      </c>
      <c r="Q38" s="20">
        <v>230.0870112509747</v>
      </c>
      <c r="R38" s="20">
        <v>156.2638</v>
      </c>
      <c r="S38" s="22">
        <v>73.82321125097471</v>
      </c>
      <c r="T38" s="22">
        <v>184.55802812743676</v>
      </c>
      <c r="U38" s="66" t="s">
        <v>28</v>
      </c>
      <c r="V38" s="66" t="s">
        <v>27</v>
      </c>
      <c r="W38" s="66" t="s">
        <v>35</v>
      </c>
      <c r="X38" s="68">
        <v>0.33962264150943394</v>
      </c>
      <c r="Y38" s="68">
        <v>0.3018867924528302</v>
      </c>
      <c r="Z38" s="68">
        <v>0.6226415094339622</v>
      </c>
      <c r="AA38" s="68">
        <v>0.20754716981132076</v>
      </c>
      <c r="AB38" s="68">
        <v>0.5660377358490566</v>
      </c>
    </row>
    <row r="39" spans="1:28" ht="12.75">
      <c r="A39" s="17">
        <v>19</v>
      </c>
      <c r="B39" s="18">
        <v>139500</v>
      </c>
      <c r="C39" s="18">
        <v>129550</v>
      </c>
      <c r="D39" s="20">
        <f>(SUM('[1]SIPO_NK'!G139:G141))/3</f>
        <v>36550</v>
      </c>
      <c r="E39" s="20">
        <f>(SUM('[1]SIPO_NK'!H139:H141))/3</f>
        <v>29.166666666666668</v>
      </c>
      <c r="F39" s="17">
        <f t="shared" si="0"/>
        <v>9950</v>
      </c>
      <c r="G39" s="17">
        <v>2</v>
      </c>
      <c r="H39" s="17">
        <v>15</v>
      </c>
      <c r="I39" s="17">
        <v>31</v>
      </c>
      <c r="J39" s="17">
        <v>151</v>
      </c>
      <c r="K39" s="17">
        <v>102</v>
      </c>
      <c r="L39" s="17">
        <v>1</v>
      </c>
      <c r="M39" s="20">
        <v>0.37667489669926385</v>
      </c>
      <c r="N39" s="20">
        <v>5.025125628140704</v>
      </c>
      <c r="O39" s="21">
        <v>2408934.276484349</v>
      </c>
      <c r="P39" s="20">
        <v>4.53692534875029</v>
      </c>
      <c r="Q39" s="20">
        <v>242.1039473853617</v>
      </c>
      <c r="R39" s="20">
        <v>146.74825</v>
      </c>
      <c r="S39" s="22">
        <v>95.35569738536168</v>
      </c>
      <c r="T39" s="22">
        <v>948.7891889843487</v>
      </c>
      <c r="U39" s="66" t="s">
        <v>28</v>
      </c>
      <c r="V39" s="66" t="s">
        <v>30</v>
      </c>
      <c r="W39" s="66" t="s">
        <v>42</v>
      </c>
      <c r="X39" s="68">
        <v>0.45364238410596025</v>
      </c>
      <c r="Y39" s="68">
        <v>0.3443708609271523</v>
      </c>
      <c r="Z39" s="68">
        <v>0.6125827814569537</v>
      </c>
      <c r="AA39" s="68">
        <v>0.3079470198675497</v>
      </c>
      <c r="AB39" s="68">
        <v>0.4337748344370861</v>
      </c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spans="5:7" ht="12.75">
      <c r="E45" s="39"/>
      <c r="F45" s="38"/>
      <c r="G45" s="39"/>
    </row>
    <row r="46" spans="5:7" ht="12.75">
      <c r="E46" s="39"/>
      <c r="F46" s="38"/>
      <c r="G46" s="39"/>
    </row>
    <row r="47" spans="5:7" ht="12.75">
      <c r="E47" s="39"/>
      <c r="F47" s="38"/>
      <c r="G47" s="39"/>
    </row>
    <row r="48" spans="5:7" ht="12.75">
      <c r="E48" s="39"/>
      <c r="F48" s="38"/>
      <c r="G48" s="39"/>
    </row>
    <row r="49" spans="5:7" ht="12.75">
      <c r="E49" s="39"/>
      <c r="F49" s="38"/>
      <c r="G49" s="39"/>
    </row>
    <row r="50" spans="5:7" ht="12.75">
      <c r="E50" s="39"/>
      <c r="F50" s="38"/>
      <c r="G50" s="39"/>
    </row>
    <row r="51" spans="5:7" ht="12.75">
      <c r="E51" s="39"/>
      <c r="F51" s="38"/>
      <c r="G51" s="39"/>
    </row>
    <row r="52" spans="5:7" ht="12.75">
      <c r="E52" s="39"/>
      <c r="F52" s="38"/>
      <c r="G52" s="39"/>
    </row>
    <row r="53" spans="5:7" ht="12.75">
      <c r="E53" s="39"/>
      <c r="F53" s="38"/>
      <c r="G53" s="39"/>
    </row>
    <row r="54" spans="5:7" ht="12.75">
      <c r="E54" s="39"/>
      <c r="F54" s="38"/>
      <c r="G54" s="39"/>
    </row>
    <row r="55" spans="5:7" ht="12.75">
      <c r="E55" s="39"/>
      <c r="F55" s="38"/>
      <c r="G55" s="39"/>
    </row>
    <row r="56" spans="5:7" ht="12.75">
      <c r="E56" s="39"/>
      <c r="F56" s="38"/>
      <c r="G56" s="39"/>
    </row>
    <row r="57" spans="5:7" ht="12.75">
      <c r="E57" s="39"/>
      <c r="F57" s="38"/>
      <c r="G57" s="39"/>
    </row>
  </sheetData>
  <mergeCells count="32">
    <mergeCell ref="Q4:Q5"/>
    <mergeCell ref="R4:R5"/>
    <mergeCell ref="S4:S5"/>
    <mergeCell ref="T4:T5"/>
    <mergeCell ref="M4:M5"/>
    <mergeCell ref="N4:N5"/>
    <mergeCell ref="O4:O5"/>
    <mergeCell ref="P4:P5"/>
    <mergeCell ref="Q2:Q3"/>
    <mergeCell ref="R2:R3"/>
    <mergeCell ref="S2:S3"/>
    <mergeCell ref="A4:A5"/>
    <mergeCell ref="B4:B5"/>
    <mergeCell ref="C4:C5"/>
    <mergeCell ref="D4:D5"/>
    <mergeCell ref="E4:E5"/>
    <mergeCell ref="F4:F5"/>
    <mergeCell ref="G4:L4"/>
    <mergeCell ref="M2:M3"/>
    <mergeCell ref="N2:N3"/>
    <mergeCell ref="O2:O3"/>
    <mergeCell ref="P2:P3"/>
    <mergeCell ref="U4:U5"/>
    <mergeCell ref="W4:W5"/>
    <mergeCell ref="X4:X5"/>
    <mergeCell ref="AC4:AC5"/>
    <mergeCell ref="AD4:AD5"/>
    <mergeCell ref="V4:V5"/>
    <mergeCell ref="Y4:Y5"/>
    <mergeCell ref="Z4:Z5"/>
    <mergeCell ref="AB4:AB5"/>
    <mergeCell ref="AA4:AA5"/>
  </mergeCells>
  <conditionalFormatting sqref="X6:X18 X21:X39">
    <cfRule type="cellIs" priority="1" dxfId="0" operator="greaterThan" stopIfTrue="1">
      <formula>$X$3</formula>
    </cfRule>
  </conditionalFormatting>
  <conditionalFormatting sqref="Y6:Y18 Y21:Y39">
    <cfRule type="cellIs" priority="2" dxfId="0" operator="greaterThan" stopIfTrue="1">
      <formula>$Y$3</formula>
    </cfRule>
  </conditionalFormatting>
  <conditionalFormatting sqref="Z6:Z18 Z21:Z39">
    <cfRule type="cellIs" priority="3" dxfId="0" operator="greaterThan" stopIfTrue="1">
      <formula>$Z$3</formula>
    </cfRule>
  </conditionalFormatting>
  <conditionalFormatting sqref="AA6:AA18 AA21:AA39">
    <cfRule type="cellIs" priority="4" dxfId="0" operator="greaterThan" stopIfTrue="1">
      <formula>$AA$3</formula>
    </cfRule>
  </conditionalFormatting>
  <conditionalFormatting sqref="AB6:AB18 AB21:AB39">
    <cfRule type="cellIs" priority="5" dxfId="0" operator="greaterThan" stopIfTrue="1">
      <formula>$AB$3</formula>
    </cfRule>
  </conditionalFormatting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Dresden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Schulz</dc:creator>
  <cp:keywords/>
  <dc:description/>
  <cp:lastModifiedBy>Ralph Schulz</cp:lastModifiedBy>
  <cp:lastPrinted>2010-01-07T15:23:12Z</cp:lastPrinted>
  <dcterms:created xsi:type="dcterms:W3CDTF">2010-01-06T18:19:47Z</dcterms:created>
  <dcterms:modified xsi:type="dcterms:W3CDTF">2010-01-25T12:44:23Z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-1559096817</vt:i4>
  </property>
  <property fmtid="{D5CDD505-2E9C-101B-9397-08002B2CF9AE}" pid="4" name="_EmailSubje">
    <vt:lpwstr>Zuarbeiten</vt:lpwstr>
  </property>
  <property fmtid="{D5CDD505-2E9C-101B-9397-08002B2CF9AE}" pid="5" name="_AuthorEma">
    <vt:lpwstr>ralph.schulz@tu-dresden.de</vt:lpwstr>
  </property>
  <property fmtid="{D5CDD505-2E9C-101B-9397-08002B2CF9AE}" pid="6" name="_AuthorEmailDisplayNa">
    <vt:lpwstr>Ralph Schulz</vt:lpwstr>
  </property>
</Properties>
</file>